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ase" sheetId="2" state="visible" r:id="rId2"/>
    <sheet xmlns:r="http://schemas.openxmlformats.org/officeDocument/2006/relationships" name="Bear" sheetId="3" state="visible" r:id="rId3"/>
    <sheet xmlns:r="http://schemas.openxmlformats.org/officeDocument/2006/relationships" name="Bul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%;(0.00%);-"/>
    <numFmt numFmtId="165" formatCode="$#,##0.00;($#,##0.00);-"/>
    <numFmt numFmtId="166" formatCode="0.0000"/>
    <numFmt numFmtId="167" formatCode="#,##0.0;(#,##0.0);-"/>
    <numFmt numFmtId="168" formatCode="0.0%;(0.0%);-"/>
    <numFmt numFmtId="169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C58B5C"/>
      <sz val="9"/>
    </font>
    <font>
      <name val="Arial"/>
      <b val="1"/>
      <color rgb="00F4EDE4"/>
      <sz val="16"/>
    </font>
    <font>
      <name val="Arial"/>
      <color rgb="00A8998A"/>
      <sz val="9"/>
    </font>
    <font>
      <name val="Arial"/>
      <sz val="10"/>
    </font>
    <font>
      <name val="Arial"/>
      <color rgb="000000FF"/>
      <sz val="10"/>
    </font>
    <font>
      <name val="Arial"/>
      <i val="1"/>
      <color rgb="007A6E62"/>
      <sz val="9"/>
    </font>
    <font>
      <name val="Arial"/>
      <color rgb="00000000"/>
      <sz val="10"/>
    </font>
    <font>
      <name val="Arial"/>
      <b val="1"/>
      <sz val="10"/>
    </font>
    <font>
      <name val="Arial"/>
      <b val="1"/>
      <color rgb="00000000"/>
      <sz val="10"/>
    </font>
    <font>
      <name val="Arial"/>
      <b val="1"/>
      <color rgb="00F4EDE4"/>
      <sz val="9"/>
    </font>
    <font>
      <name val="Arial"/>
      <color rgb="00008000"/>
      <sz val="10"/>
    </font>
  </fonts>
  <fills count="7">
    <fill>
      <patternFill/>
    </fill>
    <fill>
      <patternFill patternType="gray125"/>
    </fill>
    <fill>
      <patternFill patternType="solid">
        <fgColor rgb="000C0A08"/>
        <bgColor rgb="000C0A08"/>
      </patternFill>
    </fill>
    <fill>
      <patternFill patternType="solid">
        <fgColor rgb="001B1511"/>
        <bgColor rgb="001B1511"/>
      </patternFill>
    </fill>
    <fill>
      <patternFill patternType="solid">
        <fgColor rgb="00FFF8E7"/>
        <bgColor rgb="00FFF8E7"/>
      </patternFill>
    </fill>
    <fill>
      <patternFill patternType="solid">
        <fgColor rgb="00F3E3D3"/>
        <bgColor rgb="00F3E3D3"/>
      </patternFill>
    </fill>
    <fill>
      <patternFill patternType="solid">
        <fgColor rgb="002A211A"/>
        <bgColor rgb="002A211A"/>
      </patternFill>
    </fill>
  </fills>
  <borders count="2">
    <border>
      <left/>
      <right/>
      <top/>
      <bottom/>
      <diagonal/>
    </border>
    <border>
      <bottom style="thin">
        <color rgb="00E6DDD2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1" fillId="3" borderId="0" pivotButton="0" quotePrefix="0" xfId="0"/>
    <xf numFmtId="0" fontId="0" fillId="3" borderId="0" pivotButton="0" quotePrefix="0" xfId="0"/>
    <xf numFmtId="0" fontId="4" fillId="0" borderId="1" pivotButton="0" quotePrefix="0" xfId="0"/>
    <xf numFmtId="164" fontId="5" fillId="4" borderId="1" applyAlignment="1" pivotButton="0" quotePrefix="0" xfId="0">
      <alignment horizontal="right"/>
    </xf>
    <xf numFmtId="0" fontId="6" fillId="0" borderId="0" pivotButton="0" quotePrefix="0" xfId="0"/>
    <xf numFmtId="2" fontId="5" fillId="4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5" fontId="5" fillId="4" borderId="1" applyAlignment="1" pivotButton="0" quotePrefix="0" xfId="0">
      <alignment horizontal="right"/>
    </xf>
    <xf numFmtId="166" fontId="5" fillId="4" borderId="1" applyAlignment="1" pivotButton="0" quotePrefix="0" xfId="0">
      <alignment horizontal="right"/>
    </xf>
    <xf numFmtId="167" fontId="7" fillId="0" borderId="1" applyAlignment="1" pivotButton="0" quotePrefix="0" xfId="0">
      <alignment horizontal="right"/>
    </xf>
    <xf numFmtId="167" fontId="5" fillId="4" borderId="1" applyAlignment="1" pivotButton="0" quotePrefix="0" xfId="0">
      <alignment horizontal="right"/>
    </xf>
    <xf numFmtId="168" fontId="5" fillId="4" borderId="1" applyAlignment="1" pivotButton="0" quotePrefix="0" xfId="0">
      <alignment horizontal="right"/>
    </xf>
    <xf numFmtId="0" fontId="8" fillId="0" borderId="1" pivotButton="0" quotePrefix="0" xfId="0"/>
    <xf numFmtId="164" fontId="9" fillId="5" borderId="1" applyAlignment="1" pivotButton="0" quotePrefix="0" xfId="0">
      <alignment horizontal="right"/>
    </xf>
    <xf numFmtId="0" fontId="10" fillId="6" borderId="0" applyAlignment="1" pivotButton="0" quotePrefix="0" xfId="0">
      <alignment horizontal="left" vertical="center" wrapText="1"/>
    </xf>
    <xf numFmtId="0" fontId="10" fillId="6" borderId="0" applyAlignment="1" pivotButton="0" quotePrefix="0" xfId="0">
      <alignment horizontal="center" vertical="center" wrapText="1"/>
    </xf>
    <xf numFmtId="165" fontId="11" fillId="0" borderId="1" applyAlignment="1" pivotButton="0" quotePrefix="0" xfId="0">
      <alignment horizontal="right"/>
    </xf>
    <xf numFmtId="165" fontId="9" fillId="5" borderId="1" applyAlignment="1" pivotButton="0" quotePrefix="0" xfId="0">
      <alignment horizontal="right"/>
    </xf>
    <xf numFmtId="168" fontId="7" fillId="0" borderId="1" applyAlignment="1" pivotButton="0" quotePrefix="0" xfId="0">
      <alignment horizontal="right"/>
    </xf>
    <xf numFmtId="0" fontId="0" fillId="0" borderId="1" pivotButton="0" quotePrefix="0" xfId="0"/>
    <xf numFmtId="164" fontId="5" fillId="4" borderId="0" pivotButton="0" quotePrefix="0" xfId="0"/>
    <xf numFmtId="165" fontId="4" fillId="0" borderId="1" pivotButton="0" quotePrefix="0" xfId="0"/>
    <xf numFmtId="1" fontId="5" fillId="4" borderId="1" applyAlignment="1" pivotButton="0" quotePrefix="0" xfId="0">
      <alignment horizontal="right"/>
    </xf>
    <xf numFmtId="169" fontId="5" fillId="4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1" fontId="7" fillId="0" borderId="1" applyAlignment="1" pivotButton="0" quotePrefix="0" xfId="0">
      <alignment horizontal="right"/>
    </xf>
    <xf numFmtId="167" fontId="9" fillId="5" borderId="1" applyAlignment="1" pivotButton="0" quotePrefix="0" xfId="0">
      <alignment horizontal="right"/>
    </xf>
    <xf numFmtId="166" fontId="7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58" customWidth="1" min="5" max="5"/>
  </cols>
  <sheetData>
    <row r="1">
      <c r="A1" s="1" t="inlineStr">
        <is>
          <t>LDB FINANCE</t>
        </is>
      </c>
      <c r="B1" s="2" t="n"/>
      <c r="C1" s="2" t="n"/>
      <c r="D1" s="2" t="n"/>
      <c r="E1" s="2" t="n"/>
    </row>
    <row r="2" ht="26" customHeight="1">
      <c r="A2" s="3" t="inlineStr">
        <is>
          <t>Vertiv (VRT)</t>
        </is>
      </c>
      <c r="B2" s="2" t="n"/>
      <c r="C2" s="2" t="n"/>
      <c r="D2" s="2" t="n"/>
      <c r="E2" s="2" t="n"/>
    </row>
    <row r="3">
      <c r="A3" s="4" t="inlineStr">
        <is>
          <t>Ten-year discounted cash flow (free cash flow to the firm)  ·  Inputs in blue can be changed; everything else recalculates.</t>
        </is>
      </c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  <row r="6" ht="20" customHeight="1">
      <c r="A6" s="5" t="inlineStr">
        <is>
          <t>DISCOUNT RATE (WACC)</t>
        </is>
      </c>
      <c r="B6" s="6" t="n"/>
      <c r="C6" s="6" t="n"/>
      <c r="D6" s="6" t="n"/>
      <c r="E6" s="6" t="n"/>
    </row>
    <row r="7">
      <c r="A7" s="7" t="inlineStr">
        <is>
          <t>Risk-free rate (10-year Treasury)</t>
        </is>
      </c>
      <c r="B7" s="8" t="n">
        <v>0.0515</v>
      </c>
      <c r="E7" s="9" t="inlineStr">
        <is>
          <t>FRED, October 2026</t>
        </is>
      </c>
    </row>
    <row r="8">
      <c r="A8" s="7" t="inlineStr">
        <is>
          <t>Equity risk premium</t>
        </is>
      </c>
      <c r="B8" s="8" t="n">
        <v>0.045</v>
      </c>
      <c r="E8" s="9" t="inlineStr">
        <is>
          <t>Long-run U.S. premium</t>
        </is>
      </c>
    </row>
    <row r="9">
      <c r="A9" s="7" t="inlineStr">
        <is>
          <t>Beta</t>
        </is>
      </c>
      <c r="B9" s="10" t="n">
        <v>1.83</v>
      </c>
      <c r="E9" s="9" t="inlineStr">
        <is>
          <t>Measured against the S&amp;P 500</t>
        </is>
      </c>
    </row>
    <row r="10">
      <c r="A10" s="7" t="inlineStr">
        <is>
          <t>Cost of equity = risk-free + beta x premium</t>
        </is>
      </c>
      <c r="B10" s="11">
        <f>B7+B9*B8</f>
        <v/>
      </c>
    </row>
    <row r="11">
      <c r="A11" s="7" t="inlineStr">
        <is>
          <t>Share price ($)</t>
        </is>
      </c>
      <c r="B11" s="12" t="n">
        <v>242.94</v>
      </c>
      <c r="E11" s="9" t="inlineStr">
        <is>
          <t>Price at writing</t>
        </is>
      </c>
    </row>
    <row r="12">
      <c r="A12" s="7" t="inlineStr">
        <is>
          <t>Diluted shares (billions)</t>
        </is>
      </c>
      <c r="B12" s="13" t="n">
        <v>0.393</v>
      </c>
      <c r="E12" s="9" t="inlineStr">
        <is>
          <t>Latest filing</t>
        </is>
      </c>
    </row>
    <row r="13">
      <c r="A13" s="7" t="inlineStr">
        <is>
          <t>Market value of equity ($B)</t>
        </is>
      </c>
      <c r="B13" s="14">
        <f>B11*B12</f>
        <v/>
      </c>
    </row>
    <row r="14">
      <c r="A14" s="7" t="inlineStr">
        <is>
          <t>Debt ($B)</t>
        </is>
      </c>
      <c r="B14" s="15" t="n">
        <v>2.93</v>
      </c>
      <c r="E14" s="9" t="inlineStr">
        <is>
          <t>Latest balance sheet</t>
        </is>
      </c>
    </row>
    <row r="15">
      <c r="A15" s="7" t="inlineStr">
        <is>
          <t>Pre-tax cost of debt</t>
        </is>
      </c>
      <c r="B15" s="8" t="n">
        <v>0.055</v>
      </c>
    </row>
    <row r="16">
      <c r="A16" s="7" t="inlineStr">
        <is>
          <t>Tax rate on interest</t>
        </is>
      </c>
      <c r="B16" s="16" t="n">
        <v>0.21</v>
      </c>
      <c r="E16" s="9" t="inlineStr">
        <is>
          <t>U.S. federal rate</t>
        </is>
      </c>
    </row>
    <row r="17">
      <c r="A17" s="17" t="inlineStr">
        <is>
          <t>WACC</t>
        </is>
      </c>
      <c r="B17" s="18">
        <f>B13/(B13+B14)*B10+B14/(B13+B14)*B15*(1-B16)</f>
        <v/>
      </c>
    </row>
    <row r="19" ht="20" customHeight="1">
      <c r="A19" s="5" t="inlineStr">
        <is>
          <t>SCENARIOS</t>
        </is>
      </c>
      <c r="B19" s="6" t="n"/>
      <c r="C19" s="6" t="n"/>
      <c r="D19" s="6" t="n"/>
      <c r="E19" s="6" t="n"/>
    </row>
    <row r="20" ht="30" customHeight="1">
      <c r="A20" s="19" t="inlineStr"/>
      <c r="B20" s="20" t="inlineStr">
        <is>
          <t>Bear</t>
        </is>
      </c>
      <c r="C20" s="20" t="inlineStr">
        <is>
          <t>Base</t>
        </is>
      </c>
      <c r="D20" s="20" t="inlineStr">
        <is>
          <t>Bull</t>
        </is>
      </c>
    </row>
    <row r="21">
      <c r="A21" s="7" t="inlineStr">
        <is>
          <t>Value ($ per share)</t>
        </is>
      </c>
      <c r="B21" s="21">
        <f>'Bear'!$B$43</f>
        <v/>
      </c>
      <c r="C21" s="21">
        <f>'Base'!$B$43</f>
        <v/>
      </c>
      <c r="D21" s="21">
        <f>'Bull'!$B$43</f>
        <v/>
      </c>
    </row>
    <row r="22">
      <c r="A22" s="7" t="inlineStr">
        <is>
          <t>Probability</t>
        </is>
      </c>
      <c r="B22" s="16" t="n">
        <v>0.25</v>
      </c>
      <c r="C22" s="16" t="n">
        <v>0.5</v>
      </c>
      <c r="D22" s="16" t="n">
        <v>0.25</v>
      </c>
    </row>
    <row r="23">
      <c r="A23" s="17" t="inlineStr">
        <is>
          <t>Probability-weighted value ($ per share)</t>
        </is>
      </c>
      <c r="C23" s="22">
        <f>SUMPRODUCT(B21:D21,B22:D22)</f>
        <v/>
      </c>
    </row>
    <row r="24">
      <c r="A24" s="7" t="inlineStr">
        <is>
          <t>Price at writing ($)</t>
        </is>
      </c>
      <c r="C24" s="12" t="n">
        <v>242.94</v>
      </c>
    </row>
    <row r="25">
      <c r="A25" s="7" t="inlineStr">
        <is>
          <t>Weighted value against the price</t>
        </is>
      </c>
      <c r="C25" s="23">
        <f>C23/C24-1</f>
        <v/>
      </c>
    </row>
    <row r="27" ht="20" customHeight="1">
      <c r="A27" s="5" t="inlineStr">
        <is>
          <t>SENSITIVITY</t>
        </is>
      </c>
      <c r="B27" s="6" t="n"/>
      <c r="C27" s="6" t="n"/>
      <c r="D27" s="6" t="n"/>
      <c r="E27" s="6" t="n"/>
    </row>
    <row r="28" ht="30" customHeight="1">
      <c r="A28" s="19" t="inlineStr">
        <is>
          <t>Base case, repriced at</t>
        </is>
      </c>
      <c r="B28" s="20" t="inlineStr">
        <is>
          <t>Discount rate</t>
        </is>
      </c>
      <c r="C28" s="20" t="inlineStr">
        <is>
          <t>Value per share ($)</t>
        </is>
      </c>
    </row>
    <row r="29">
      <c r="A29" s="24" t="n"/>
      <c r="B29" s="25" t="n">
        <v>0.09</v>
      </c>
      <c r="C29" s="26">
        <f>(SUMPRODUCT('Base'!$B$32:$K$32,1/(1+B29)^('Base'!$B$24:$K$24-0.5))+'Base'!$K$29*(1+'Base'!$B$10)*(1-'Base'!$B$14)*(1-'Base'!$B$10/'Base'!$B$16)/(B29-'Base'!$B$10)/(1+B29)^9.5+'Base'!$B$19)/'Base'!$B$20</f>
        <v/>
      </c>
    </row>
    <row r="30">
      <c r="A30" s="24" t="n"/>
      <c r="B30" s="25" t="n">
        <v>0.1</v>
      </c>
      <c r="C30" s="26">
        <f>(SUMPRODUCT('Base'!$B$32:$K$32,1/(1+B30)^('Base'!$B$24:$K$24-0.5))+'Base'!$K$29*(1+'Base'!$B$10)*(1-'Base'!$B$14)*(1-'Base'!$B$10/'Base'!$B$16)/(B30-'Base'!$B$10)/(1+B30)^9.5+'Base'!$B$19)/'Base'!$B$20</f>
        <v/>
      </c>
    </row>
    <row r="31">
      <c r="A31" s="24" t="n"/>
      <c r="B31" s="25" t="n">
        <v>0.11</v>
      </c>
      <c r="C31" s="26">
        <f>(SUMPRODUCT('Base'!$B$32:$K$32,1/(1+B31)^('Base'!$B$24:$K$24-0.5))+'Base'!$K$29*(1+'Base'!$B$10)*(1-'Base'!$B$14)*(1-'Base'!$B$10/'Base'!$B$16)/(B31-'Base'!$B$10)/(1+B31)^9.5+'Base'!$B$19)/'Base'!$B$20</f>
        <v/>
      </c>
    </row>
    <row r="32">
      <c r="A32" s="24" t="n"/>
      <c r="B32" s="25" t="n">
        <v>0.12</v>
      </c>
      <c r="C32" s="26">
        <f>(SUMPRODUCT('Base'!$B$32:$K$32,1/(1+B32)^('Base'!$B$24:$K$24-0.5))+'Base'!$K$29*(1+'Base'!$B$10)*(1-'Base'!$B$14)*(1-'Base'!$B$10/'Base'!$B$16)/(B32-'Base'!$B$10)/(1+B32)^9.5+'Base'!$B$19)/'Base'!$B$20</f>
        <v/>
      </c>
    </row>
    <row r="33">
      <c r="A33" s="9" t="inlineStr">
        <is>
          <t>Each row reprices the base case at that discount rate; the cash flows themselves do not change.</t>
        </is>
      </c>
    </row>
    <row r="35" ht="20" customHeight="1">
      <c r="A35" s="5" t="inlineStr">
        <is>
          <t>ABOUT THIS WORKBOOK</t>
        </is>
      </c>
      <c r="B35" s="6" t="n"/>
      <c r="C35" s="6" t="n"/>
      <c r="D35" s="6" t="n"/>
      <c r="E35" s="6" t="n"/>
    </row>
    <row r="36">
      <c r="A36" s="9" t="inlineStr">
        <is>
          <t>Blue cells are inputs; black cells are formulas; green cells link to another sheet. Change any blue cell and the whole model recalculates.</t>
        </is>
      </c>
    </row>
    <row r="37">
      <c r="A37" s="9" t="inlineStr">
        <is>
          <t>Built from the model script https://github.com/ldiazbusquets/finance/blob/main/_source/models/vrt.py, and checked against it each time the file is made.</t>
        </is>
      </c>
    </row>
    <row r="38">
      <c r="A38" s="9" t="inlineStr">
        <is>
          <t>For education only. Not investment advice.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Vertiv (VRT)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Base case: ten-year free cash flow to the firm, values in $ billions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7" t="inlineStr">
        <is>
          <t>Base revenue ($B)</t>
        </is>
      </c>
      <c r="B7" s="15" t="n">
        <v>14.65</v>
      </c>
      <c r="C7" s="9" t="inlineStr">
        <is>
          <t>2026 guidance midpoint, $14.65B</t>
        </is>
      </c>
    </row>
    <row r="8">
      <c r="A8" s="7" t="inlineStr">
        <is>
          <t>Revenue growth, year 1</t>
        </is>
      </c>
      <c r="B8" s="16" t="n">
        <v>0.3</v>
      </c>
    </row>
    <row r="9">
      <c r="A9" s="7" t="inlineStr">
        <is>
          <t>Revenue growth, year 2</t>
        </is>
      </c>
      <c r="B9" s="16" t="n">
        <v>0.16</v>
      </c>
      <c r="C9" s="9" t="inlineStr">
        <is>
          <t>Then fades in a straight line to terminal growth by year 10</t>
        </is>
      </c>
    </row>
    <row r="10">
      <c r="A10" s="7" t="inlineStr">
        <is>
          <t>Terminal growth</t>
        </is>
      </c>
      <c r="B10" s="16" t="n">
        <v>0.03</v>
      </c>
    </row>
    <row r="11">
      <c r="A11" s="7" t="inlineStr">
        <is>
          <t>Operating margin, year 1</t>
        </is>
      </c>
      <c r="B11" s="16" t="n">
        <v>0.23</v>
      </c>
    </row>
    <row r="12">
      <c r="A12" s="7" t="inlineStr">
        <is>
          <t>Operating margin, target</t>
        </is>
      </c>
      <c r="B12" s="16" t="n">
        <v>0.25</v>
      </c>
    </row>
    <row r="13">
      <c r="A13" s="7" t="inlineStr">
        <is>
          <t>Years to reach the target margin</t>
        </is>
      </c>
      <c r="B13" s="27" t="n">
        <v>3</v>
      </c>
    </row>
    <row r="14">
      <c r="A14" s="7" t="inlineStr">
        <is>
          <t>Tax rate</t>
        </is>
      </c>
      <c r="B14" s="16" t="n">
        <v>0.21</v>
      </c>
    </row>
    <row r="15">
      <c r="A15" s="7" t="inlineStr">
        <is>
          <t>Sales to capital (new revenue per $1 invested)</t>
        </is>
      </c>
      <c r="B15" s="28" t="n">
        <v>3</v>
      </c>
      <c r="C15" s="9" t="inlineStr">
        <is>
          <t>Reinvestment = revenue growth / sales to capital</t>
        </is>
      </c>
    </row>
    <row r="16">
      <c r="A16" s="7" t="inlineStr">
        <is>
          <t>Return on new capital, after year 10</t>
        </is>
      </c>
      <c r="B16" s="16" t="n">
        <v>0.25</v>
      </c>
      <c r="C16" s="9" t="inlineStr">
        <is>
          <t>Sets reinvestment in the terminal value</t>
        </is>
      </c>
    </row>
    <row r="17">
      <c r="A17" s="7" t="inlineStr">
        <is>
          <t>Discount rate shift for this case</t>
        </is>
      </c>
      <c r="B17" s="8" t="n">
        <v>0</v>
      </c>
      <c r="C17" s="9" t="inlineStr">
        <is>
          <t>Added to the WACC on the Summary sheet</t>
        </is>
      </c>
    </row>
    <row r="18">
      <c r="A18" s="7" t="inlineStr">
        <is>
          <t>Discount rate</t>
        </is>
      </c>
      <c r="B18" s="29">
        <f>Summary!$B$17+B17</f>
        <v/>
      </c>
    </row>
    <row r="19">
      <c r="A19" s="7" t="inlineStr">
        <is>
          <t>Net cash ($B, negative = net debt)</t>
        </is>
      </c>
      <c r="B19" s="15" t="n">
        <v>0.78</v>
      </c>
      <c r="C19" s="9" t="inlineStr">
        <is>
          <t>Latest balance sheet</t>
        </is>
      </c>
    </row>
    <row r="20">
      <c r="A20" s="7" t="inlineStr">
        <is>
          <t>Diluted shares (billions)</t>
        </is>
      </c>
      <c r="B20" s="13" t="n">
        <v>0.393</v>
      </c>
      <c r="C20" s="9" t="inlineStr">
        <is>
          <t>Latest filing</t>
        </is>
      </c>
    </row>
    <row r="22" ht="20" customHeight="1">
      <c r="A22" s="5" t="inlineStr">
        <is>
          <t>PROJECTION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30" customHeight="1">
      <c r="A23" s="19" t="inlineStr">
        <is>
          <t>Year</t>
        </is>
      </c>
      <c r="B23" s="20" t="inlineStr">
        <is>
          <t>2027</t>
        </is>
      </c>
      <c r="C23" s="20" t="inlineStr">
        <is>
          <t>2028</t>
        </is>
      </c>
      <c r="D23" s="20" t="inlineStr">
        <is>
          <t>2029</t>
        </is>
      </c>
      <c r="E23" s="20" t="inlineStr">
        <is>
          <t>2030</t>
        </is>
      </c>
      <c r="F23" s="20" t="inlineStr">
        <is>
          <t>2031</t>
        </is>
      </c>
      <c r="G23" s="20" t="inlineStr">
        <is>
          <t>2032</t>
        </is>
      </c>
      <c r="H23" s="20" t="inlineStr">
        <is>
          <t>2033</t>
        </is>
      </c>
      <c r="I23" s="20" t="inlineStr">
        <is>
          <t>2034</t>
        </is>
      </c>
      <c r="J23" s="20" t="inlineStr">
        <is>
          <t>2035</t>
        </is>
      </c>
      <c r="K23" s="20" t="inlineStr">
        <is>
          <t>2036</t>
        </is>
      </c>
    </row>
    <row r="24">
      <c r="A24" s="7" t="inlineStr">
        <is>
          <t>Year number</t>
        </is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>
      <c r="A25" s="7" t="inlineStr">
        <is>
          <t>Planned heavy investment ($B)</t>
        </is>
      </c>
      <c r="L25" s="9" t="inlineStr">
        <is>
          <t>Years with a capex plan; blank = use sales to capital</t>
        </is>
      </c>
    </row>
    <row r="26">
      <c r="A26" s="7" t="inlineStr">
        <is>
          <t>Revenue growth</t>
        </is>
      </c>
      <c r="B26" s="23">
        <f>$B$8</f>
        <v/>
      </c>
      <c r="C26" s="23">
        <f>$B$9</f>
        <v/>
      </c>
      <c r="D26" s="23">
        <f>$B$9+($B$10-$B$9)*(D24-2)/8</f>
        <v/>
      </c>
      <c r="E26" s="23">
        <f>$B$9+($B$10-$B$9)*(E24-2)/8</f>
        <v/>
      </c>
      <c r="F26" s="23">
        <f>$B$9+($B$10-$B$9)*(F24-2)/8</f>
        <v/>
      </c>
      <c r="G26" s="23">
        <f>$B$9+($B$10-$B$9)*(G24-2)/8</f>
        <v/>
      </c>
      <c r="H26" s="23">
        <f>$B$9+($B$10-$B$9)*(H24-2)/8</f>
        <v/>
      </c>
      <c r="I26" s="23">
        <f>$B$9+($B$10-$B$9)*(I24-2)/8</f>
        <v/>
      </c>
      <c r="J26" s="23">
        <f>$B$9+($B$10-$B$9)*(J24-2)/8</f>
        <v/>
      </c>
      <c r="K26" s="23">
        <f>$B$9+($B$10-$B$9)*(K24-2)/8</f>
        <v/>
      </c>
    </row>
    <row r="27">
      <c r="A27" s="7" t="inlineStr">
        <is>
          <t>Revenue ($B)</t>
        </is>
      </c>
      <c r="B27" s="14">
        <f>$B$7*(1+B26)</f>
        <v/>
      </c>
      <c r="C27" s="14">
        <f>B27*(1+C26)</f>
        <v/>
      </c>
      <c r="D27" s="14">
        <f>C27*(1+D26)</f>
        <v/>
      </c>
      <c r="E27" s="14">
        <f>D27*(1+E26)</f>
        <v/>
      </c>
      <c r="F27" s="14">
        <f>E27*(1+F26)</f>
        <v/>
      </c>
      <c r="G27" s="14">
        <f>F27*(1+G26)</f>
        <v/>
      </c>
      <c r="H27" s="14">
        <f>G27*(1+H26)</f>
        <v/>
      </c>
      <c r="I27" s="14">
        <f>H27*(1+I26)</f>
        <v/>
      </c>
      <c r="J27" s="14">
        <f>I27*(1+J26)</f>
        <v/>
      </c>
      <c r="K27" s="14">
        <f>J27*(1+K26)</f>
        <v/>
      </c>
    </row>
    <row r="28">
      <c r="A28" s="7" t="inlineStr">
        <is>
          <t>Operating margin</t>
        </is>
      </c>
      <c r="B28" s="23">
        <f>$B$11+($B$12-$B$11)*MIN(1,B24/$B$13)</f>
        <v/>
      </c>
      <c r="C28" s="23">
        <f>$B$11+($B$12-$B$11)*MIN(1,C24/$B$13)</f>
        <v/>
      </c>
      <c r="D28" s="23">
        <f>$B$11+($B$12-$B$11)*MIN(1,D24/$B$13)</f>
        <v/>
      </c>
      <c r="E28" s="23">
        <f>$B$11+($B$12-$B$11)*MIN(1,E24/$B$13)</f>
        <v/>
      </c>
      <c r="F28" s="23">
        <f>$B$11+($B$12-$B$11)*MIN(1,F24/$B$13)</f>
        <v/>
      </c>
      <c r="G28" s="23">
        <f>$B$11+($B$12-$B$11)*MIN(1,G24/$B$13)</f>
        <v/>
      </c>
      <c r="H28" s="23">
        <f>$B$11+($B$12-$B$11)*MIN(1,H24/$B$13)</f>
        <v/>
      </c>
      <c r="I28" s="23">
        <f>$B$11+($B$12-$B$11)*MIN(1,I24/$B$13)</f>
        <v/>
      </c>
      <c r="J28" s="23">
        <f>$B$11+($B$12-$B$11)*MIN(1,J24/$B$13)</f>
        <v/>
      </c>
      <c r="K28" s="23">
        <f>$B$11+($B$12-$B$11)*MIN(1,K24/$B$13)</f>
        <v/>
      </c>
    </row>
    <row r="29">
      <c r="A29" s="7" t="inlineStr">
        <is>
          <t>Operating income ($B)</t>
        </is>
      </c>
      <c r="B29" s="14">
        <f>B27*B28</f>
        <v/>
      </c>
      <c r="C29" s="14">
        <f>C27*C28</f>
        <v/>
      </c>
      <c r="D29" s="14">
        <f>D27*D28</f>
        <v/>
      </c>
      <c r="E29" s="14">
        <f>E27*E28</f>
        <v/>
      </c>
      <c r="F29" s="14">
        <f>F27*F28</f>
        <v/>
      </c>
      <c r="G29" s="14">
        <f>G27*G28</f>
        <v/>
      </c>
      <c r="H29" s="14">
        <f>H27*H28</f>
        <v/>
      </c>
      <c r="I29" s="14">
        <f>I27*I28</f>
        <v/>
      </c>
      <c r="J29" s="14">
        <f>J27*J28</f>
        <v/>
      </c>
      <c r="K29" s="14">
        <f>K27*K28</f>
        <v/>
      </c>
    </row>
    <row r="30">
      <c r="A30" s="7" t="inlineStr">
        <is>
          <t>After-tax operating income ($B)</t>
        </is>
      </c>
      <c r="B30" s="14">
        <f>B29*(1-$B$14)</f>
        <v/>
      </c>
      <c r="C30" s="14">
        <f>C29*(1-$B$14)</f>
        <v/>
      </c>
      <c r="D30" s="14">
        <f>D29*(1-$B$14)</f>
        <v/>
      </c>
      <c r="E30" s="14">
        <f>E29*(1-$B$14)</f>
        <v/>
      </c>
      <c r="F30" s="14">
        <f>F29*(1-$B$14)</f>
        <v/>
      </c>
      <c r="G30" s="14">
        <f>G29*(1-$B$14)</f>
        <v/>
      </c>
      <c r="H30" s="14">
        <f>H29*(1-$B$14)</f>
        <v/>
      </c>
      <c r="I30" s="14">
        <f>I29*(1-$B$14)</f>
        <v/>
      </c>
      <c r="J30" s="14">
        <f>J29*(1-$B$14)</f>
        <v/>
      </c>
      <c r="K30" s="14">
        <f>K29*(1-$B$14)</f>
        <v/>
      </c>
    </row>
    <row r="31">
      <c r="A31" s="7" t="inlineStr">
        <is>
          <t>Reinvestment ($B)</t>
        </is>
      </c>
      <c r="B31" s="14">
        <f>IF(ISNUMBER(B25),B25,(B27-$B$7)/$B$15)</f>
        <v/>
      </c>
      <c r="C31" s="14">
        <f>IF(ISNUMBER(C25),C25,(C27-B27)/$B$15)</f>
        <v/>
      </c>
      <c r="D31" s="14">
        <f>IF(ISNUMBER(D25),D25,(D27-C27)/$B$15)</f>
        <v/>
      </c>
      <c r="E31" s="14">
        <f>IF(ISNUMBER(E25),E25,(E27-D27)/$B$15)</f>
        <v/>
      </c>
      <c r="F31" s="14">
        <f>IF(ISNUMBER(F25),F25,(F27-E27)/$B$15)</f>
        <v/>
      </c>
      <c r="G31" s="14">
        <f>IF(ISNUMBER(G25),G25,(G27-F27)/$B$15)</f>
        <v/>
      </c>
      <c r="H31" s="14">
        <f>IF(ISNUMBER(H25),H25,(H27-G27)/$B$15)</f>
        <v/>
      </c>
      <c r="I31" s="14">
        <f>IF(ISNUMBER(I25),I25,(I27-H27)/$B$15)</f>
        <v/>
      </c>
      <c r="J31" s="14">
        <f>IF(ISNUMBER(J25),J25,(J27-I27)/$B$15)</f>
        <v/>
      </c>
      <c r="K31" s="14">
        <f>IF(ISNUMBER(K25),K25,(K27-J27)/$B$15)</f>
        <v/>
      </c>
    </row>
    <row r="32">
      <c r="A32" s="17" t="inlineStr">
        <is>
          <t>Free cash flow to the firm ($B)</t>
        </is>
      </c>
      <c r="B32" s="31">
        <f>B30-B31</f>
        <v/>
      </c>
      <c r="C32" s="31">
        <f>C30-C31</f>
        <v/>
      </c>
      <c r="D32" s="31">
        <f>D30-D31</f>
        <v/>
      </c>
      <c r="E32" s="31">
        <f>E30-E31</f>
        <v/>
      </c>
      <c r="F32" s="31">
        <f>F30-F31</f>
        <v/>
      </c>
      <c r="G32" s="31">
        <f>G30-G31</f>
        <v/>
      </c>
      <c r="H32" s="31">
        <f>H30-H31</f>
        <v/>
      </c>
      <c r="I32" s="31">
        <f>I30-I31</f>
        <v/>
      </c>
      <c r="J32" s="31">
        <f>J30-J31</f>
        <v/>
      </c>
      <c r="K32" s="31">
        <f>K30-K31</f>
        <v/>
      </c>
    </row>
    <row r="33">
      <c r="A33" s="7" t="inlineStr">
        <is>
          <t>Discount factor (mid-year)</t>
        </is>
      </c>
      <c r="B33" s="32">
        <f>1/(1+$B$18)^(B24-0.5)</f>
        <v/>
      </c>
      <c r="C33" s="32">
        <f>1/(1+$B$18)^(C24-0.5)</f>
        <v/>
      </c>
      <c r="D33" s="32">
        <f>1/(1+$B$18)^(D24-0.5)</f>
        <v/>
      </c>
      <c r="E33" s="32">
        <f>1/(1+$B$18)^(E24-0.5)</f>
        <v/>
      </c>
      <c r="F33" s="32">
        <f>1/(1+$B$18)^(F24-0.5)</f>
        <v/>
      </c>
      <c r="G33" s="32">
        <f>1/(1+$B$18)^(G24-0.5)</f>
        <v/>
      </c>
      <c r="H33" s="32">
        <f>1/(1+$B$18)^(H24-0.5)</f>
        <v/>
      </c>
      <c r="I33" s="32">
        <f>1/(1+$B$18)^(I24-0.5)</f>
        <v/>
      </c>
      <c r="J33" s="32">
        <f>1/(1+$B$18)^(J24-0.5)</f>
        <v/>
      </c>
      <c r="K33" s="32">
        <f>1/(1+$B$18)^(K24-0.5)</f>
        <v/>
      </c>
    </row>
    <row r="34">
      <c r="A34" s="7" t="inlineStr">
        <is>
          <t>Present value ($B)</t>
        </is>
      </c>
      <c r="B34" s="14">
        <f>B32*B33</f>
        <v/>
      </c>
      <c r="C34" s="14">
        <f>C32*C33</f>
        <v/>
      </c>
      <c r="D34" s="14">
        <f>D32*D33</f>
        <v/>
      </c>
      <c r="E34" s="14">
        <f>E32*E33</f>
        <v/>
      </c>
      <c r="F34" s="14">
        <f>F32*F33</f>
        <v/>
      </c>
      <c r="G34" s="14">
        <f>G32*G33</f>
        <v/>
      </c>
      <c r="H34" s="14">
        <f>H32*H33</f>
        <v/>
      </c>
      <c r="I34" s="14">
        <f>I32*I33</f>
        <v/>
      </c>
      <c r="J34" s="14">
        <f>J32*J33</f>
        <v/>
      </c>
      <c r="K34" s="14">
        <f>K32*K33</f>
        <v/>
      </c>
    </row>
    <row r="36" ht="20" customHeight="1">
      <c r="A36" s="5" t="inlineStr">
        <is>
          <t>BRIDGE TO VALUE PER SHARE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</row>
    <row r="37">
      <c r="A37" s="7" t="inlineStr">
        <is>
          <t>Present value of ten years of cash flow ($B)</t>
        </is>
      </c>
      <c r="B37" s="14">
        <f>SUM(B34:K34)</f>
        <v/>
      </c>
    </row>
    <row r="38">
      <c r="A38" s="7" t="inlineStr">
        <is>
          <t>Year-11 after-tax operating income ($B)</t>
        </is>
      </c>
      <c r="B38" s="14">
        <f>K29*(1+$B$10)*(1-$B$14)</f>
        <v/>
      </c>
    </row>
    <row r="39">
      <c r="A39" s="7" t="inlineStr">
        <is>
          <t>Terminal value ($B)</t>
        </is>
      </c>
      <c r="B39" s="14">
        <f>B38*(1-$B$10/$B$16)/($B$18-$B$10)</f>
        <v/>
      </c>
      <c r="C39" s="9" t="inlineStr">
        <is>
          <t>NOPAT11 x (1 - g / return on new capital) / (discount rate - g)</t>
        </is>
      </c>
    </row>
    <row r="40">
      <c r="A40" s="7" t="inlineStr">
        <is>
          <t>Present value of terminal value ($B)</t>
        </is>
      </c>
      <c r="B40" s="14">
        <f>B39/(1+$B$18)^9.5</f>
        <v/>
      </c>
    </row>
    <row r="41">
      <c r="A41" s="7" t="inlineStr">
        <is>
          <t>Enterprise value ($B)</t>
        </is>
      </c>
      <c r="B41" s="14">
        <f>B37+B40</f>
        <v/>
      </c>
    </row>
    <row r="42">
      <c r="A42" s="7" t="inlineStr">
        <is>
          <t>Equity value ($B)</t>
        </is>
      </c>
      <c r="B42" s="14">
        <f>B41+$B$19</f>
        <v/>
      </c>
    </row>
    <row r="43">
      <c r="A43" s="17" t="inlineStr">
        <is>
          <t>Value per share ($)</t>
        </is>
      </c>
      <c r="B43" s="22">
        <f>B42/$B$20</f>
        <v/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Vertiv (VRT)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Bear case: ten-year free cash flow to the firm, values in $ billions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7" t="inlineStr">
        <is>
          <t>Base revenue ($B)</t>
        </is>
      </c>
      <c r="B7" s="15" t="n">
        <v>14.65</v>
      </c>
      <c r="C7" s="9" t="inlineStr">
        <is>
          <t>2026 guidance midpoint, $14.65B</t>
        </is>
      </c>
    </row>
    <row r="8">
      <c r="A8" s="7" t="inlineStr">
        <is>
          <t>Revenue growth, year 1</t>
        </is>
      </c>
      <c r="B8" s="16" t="n">
        <v>0.15</v>
      </c>
    </row>
    <row r="9">
      <c r="A9" s="7" t="inlineStr">
        <is>
          <t>Revenue growth, year 2</t>
        </is>
      </c>
      <c r="B9" s="16" t="n">
        <v>0.08</v>
      </c>
      <c r="C9" s="9" t="inlineStr">
        <is>
          <t>Then fades in a straight line to terminal growth by year 10</t>
        </is>
      </c>
    </row>
    <row r="10">
      <c r="A10" s="7" t="inlineStr">
        <is>
          <t>Terminal growth</t>
        </is>
      </c>
      <c r="B10" s="16" t="n">
        <v>0.03</v>
      </c>
    </row>
    <row r="11">
      <c r="A11" s="7" t="inlineStr">
        <is>
          <t>Operating margin, year 1</t>
        </is>
      </c>
      <c r="B11" s="16" t="n">
        <v>0.215</v>
      </c>
    </row>
    <row r="12">
      <c r="A12" s="7" t="inlineStr">
        <is>
          <t>Operating margin, target</t>
        </is>
      </c>
      <c r="B12" s="16" t="n">
        <v>0.21</v>
      </c>
    </row>
    <row r="13">
      <c r="A13" s="7" t="inlineStr">
        <is>
          <t>Years to reach the target margin</t>
        </is>
      </c>
      <c r="B13" s="27" t="n">
        <v>3</v>
      </c>
    </row>
    <row r="14">
      <c r="A14" s="7" t="inlineStr">
        <is>
          <t>Tax rate</t>
        </is>
      </c>
      <c r="B14" s="16" t="n">
        <v>0.21</v>
      </c>
    </row>
    <row r="15">
      <c r="A15" s="7" t="inlineStr">
        <is>
          <t>Sales to capital (new revenue per $1 invested)</t>
        </is>
      </c>
      <c r="B15" s="28" t="n">
        <v>3</v>
      </c>
      <c r="C15" s="9" t="inlineStr">
        <is>
          <t>Reinvestment = revenue growth / sales to capital</t>
        </is>
      </c>
    </row>
    <row r="16">
      <c r="A16" s="7" t="inlineStr">
        <is>
          <t>Return on new capital, after year 10</t>
        </is>
      </c>
      <c r="B16" s="16" t="n">
        <v>0.25</v>
      </c>
      <c r="C16" s="9" t="inlineStr">
        <is>
          <t>Sets reinvestment in the terminal value</t>
        </is>
      </c>
    </row>
    <row r="17">
      <c r="A17" s="7" t="inlineStr">
        <is>
          <t>Discount rate shift for this case</t>
        </is>
      </c>
      <c r="B17" s="8" t="n">
        <v>0.01</v>
      </c>
      <c r="C17" s="9" t="inlineStr">
        <is>
          <t>Added to the WACC on the Summary sheet</t>
        </is>
      </c>
    </row>
    <row r="18">
      <c r="A18" s="7" t="inlineStr">
        <is>
          <t>Discount rate</t>
        </is>
      </c>
      <c r="B18" s="29">
        <f>Summary!$B$17+B17</f>
        <v/>
      </c>
    </row>
    <row r="19">
      <c r="A19" s="7" t="inlineStr">
        <is>
          <t>Net cash ($B, negative = net debt)</t>
        </is>
      </c>
      <c r="B19" s="15" t="n">
        <v>0.78</v>
      </c>
      <c r="C19" s="9" t="inlineStr">
        <is>
          <t>Latest balance sheet</t>
        </is>
      </c>
    </row>
    <row r="20">
      <c r="A20" s="7" t="inlineStr">
        <is>
          <t>Diluted shares (billions)</t>
        </is>
      </c>
      <c r="B20" s="13" t="n">
        <v>0.393</v>
      </c>
      <c r="C20" s="9" t="inlineStr">
        <is>
          <t>Latest filing</t>
        </is>
      </c>
    </row>
    <row r="22" ht="20" customHeight="1">
      <c r="A22" s="5" t="inlineStr">
        <is>
          <t>PROJECTION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30" customHeight="1">
      <c r="A23" s="19" t="inlineStr">
        <is>
          <t>Year</t>
        </is>
      </c>
      <c r="B23" s="20" t="inlineStr">
        <is>
          <t>2027</t>
        </is>
      </c>
      <c r="C23" s="20" t="inlineStr">
        <is>
          <t>2028</t>
        </is>
      </c>
      <c r="D23" s="20" t="inlineStr">
        <is>
          <t>2029</t>
        </is>
      </c>
      <c r="E23" s="20" t="inlineStr">
        <is>
          <t>2030</t>
        </is>
      </c>
      <c r="F23" s="20" t="inlineStr">
        <is>
          <t>2031</t>
        </is>
      </c>
      <c r="G23" s="20" t="inlineStr">
        <is>
          <t>2032</t>
        </is>
      </c>
      <c r="H23" s="20" t="inlineStr">
        <is>
          <t>2033</t>
        </is>
      </c>
      <c r="I23" s="20" t="inlineStr">
        <is>
          <t>2034</t>
        </is>
      </c>
      <c r="J23" s="20" t="inlineStr">
        <is>
          <t>2035</t>
        </is>
      </c>
      <c r="K23" s="20" t="inlineStr">
        <is>
          <t>2036</t>
        </is>
      </c>
    </row>
    <row r="24">
      <c r="A24" s="7" t="inlineStr">
        <is>
          <t>Year number</t>
        </is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>
      <c r="A25" s="7" t="inlineStr">
        <is>
          <t>Planned heavy investment ($B)</t>
        </is>
      </c>
      <c r="L25" s="9" t="inlineStr">
        <is>
          <t>Years with a capex plan; blank = use sales to capital</t>
        </is>
      </c>
    </row>
    <row r="26">
      <c r="A26" s="7" t="inlineStr">
        <is>
          <t>Revenue growth</t>
        </is>
      </c>
      <c r="B26" s="23">
        <f>$B$8</f>
        <v/>
      </c>
      <c r="C26" s="23">
        <f>$B$9</f>
        <v/>
      </c>
      <c r="D26" s="23">
        <f>$B$9+($B$10-$B$9)*(D24-2)/8</f>
        <v/>
      </c>
      <c r="E26" s="23">
        <f>$B$9+($B$10-$B$9)*(E24-2)/8</f>
        <v/>
      </c>
      <c r="F26" s="23">
        <f>$B$9+($B$10-$B$9)*(F24-2)/8</f>
        <v/>
      </c>
      <c r="G26" s="23">
        <f>$B$9+($B$10-$B$9)*(G24-2)/8</f>
        <v/>
      </c>
      <c r="H26" s="23">
        <f>$B$9+($B$10-$B$9)*(H24-2)/8</f>
        <v/>
      </c>
      <c r="I26" s="23">
        <f>$B$9+($B$10-$B$9)*(I24-2)/8</f>
        <v/>
      </c>
      <c r="J26" s="23">
        <f>$B$9+($B$10-$B$9)*(J24-2)/8</f>
        <v/>
      </c>
      <c r="K26" s="23">
        <f>$B$9+($B$10-$B$9)*(K24-2)/8</f>
        <v/>
      </c>
    </row>
    <row r="27">
      <c r="A27" s="7" t="inlineStr">
        <is>
          <t>Revenue ($B)</t>
        </is>
      </c>
      <c r="B27" s="14">
        <f>$B$7*(1+B26)</f>
        <v/>
      </c>
      <c r="C27" s="14">
        <f>B27*(1+C26)</f>
        <v/>
      </c>
      <c r="D27" s="14">
        <f>C27*(1+D26)</f>
        <v/>
      </c>
      <c r="E27" s="14">
        <f>D27*(1+E26)</f>
        <v/>
      </c>
      <c r="F27" s="14">
        <f>E27*(1+F26)</f>
        <v/>
      </c>
      <c r="G27" s="14">
        <f>F27*(1+G26)</f>
        <v/>
      </c>
      <c r="H27" s="14">
        <f>G27*(1+H26)</f>
        <v/>
      </c>
      <c r="I27" s="14">
        <f>H27*(1+I26)</f>
        <v/>
      </c>
      <c r="J27" s="14">
        <f>I27*(1+J26)</f>
        <v/>
      </c>
      <c r="K27" s="14">
        <f>J27*(1+K26)</f>
        <v/>
      </c>
    </row>
    <row r="28">
      <c r="A28" s="7" t="inlineStr">
        <is>
          <t>Operating margin</t>
        </is>
      </c>
      <c r="B28" s="23">
        <f>$B$11+($B$12-$B$11)*MIN(1,B24/$B$13)</f>
        <v/>
      </c>
      <c r="C28" s="23">
        <f>$B$11+($B$12-$B$11)*MIN(1,C24/$B$13)</f>
        <v/>
      </c>
      <c r="D28" s="23">
        <f>$B$11+($B$12-$B$11)*MIN(1,D24/$B$13)</f>
        <v/>
      </c>
      <c r="E28" s="23">
        <f>$B$11+($B$12-$B$11)*MIN(1,E24/$B$13)</f>
        <v/>
      </c>
      <c r="F28" s="23">
        <f>$B$11+($B$12-$B$11)*MIN(1,F24/$B$13)</f>
        <v/>
      </c>
      <c r="G28" s="23">
        <f>$B$11+($B$12-$B$11)*MIN(1,G24/$B$13)</f>
        <v/>
      </c>
      <c r="H28" s="23">
        <f>$B$11+($B$12-$B$11)*MIN(1,H24/$B$13)</f>
        <v/>
      </c>
      <c r="I28" s="23">
        <f>$B$11+($B$12-$B$11)*MIN(1,I24/$B$13)</f>
        <v/>
      </c>
      <c r="J28" s="23">
        <f>$B$11+($B$12-$B$11)*MIN(1,J24/$B$13)</f>
        <v/>
      </c>
      <c r="K28" s="23">
        <f>$B$11+($B$12-$B$11)*MIN(1,K24/$B$13)</f>
        <v/>
      </c>
    </row>
    <row r="29">
      <c r="A29" s="7" t="inlineStr">
        <is>
          <t>Operating income ($B)</t>
        </is>
      </c>
      <c r="B29" s="14">
        <f>B27*B28</f>
        <v/>
      </c>
      <c r="C29" s="14">
        <f>C27*C28</f>
        <v/>
      </c>
      <c r="D29" s="14">
        <f>D27*D28</f>
        <v/>
      </c>
      <c r="E29" s="14">
        <f>E27*E28</f>
        <v/>
      </c>
      <c r="F29" s="14">
        <f>F27*F28</f>
        <v/>
      </c>
      <c r="G29" s="14">
        <f>G27*G28</f>
        <v/>
      </c>
      <c r="H29" s="14">
        <f>H27*H28</f>
        <v/>
      </c>
      <c r="I29" s="14">
        <f>I27*I28</f>
        <v/>
      </c>
      <c r="J29" s="14">
        <f>J27*J28</f>
        <v/>
      </c>
      <c r="K29" s="14">
        <f>K27*K28</f>
        <v/>
      </c>
    </row>
    <row r="30">
      <c r="A30" s="7" t="inlineStr">
        <is>
          <t>After-tax operating income ($B)</t>
        </is>
      </c>
      <c r="B30" s="14">
        <f>B29*(1-$B$14)</f>
        <v/>
      </c>
      <c r="C30" s="14">
        <f>C29*(1-$B$14)</f>
        <v/>
      </c>
      <c r="D30" s="14">
        <f>D29*(1-$B$14)</f>
        <v/>
      </c>
      <c r="E30" s="14">
        <f>E29*(1-$B$14)</f>
        <v/>
      </c>
      <c r="F30" s="14">
        <f>F29*(1-$B$14)</f>
        <v/>
      </c>
      <c r="G30" s="14">
        <f>G29*(1-$B$14)</f>
        <v/>
      </c>
      <c r="H30" s="14">
        <f>H29*(1-$B$14)</f>
        <v/>
      </c>
      <c r="I30" s="14">
        <f>I29*(1-$B$14)</f>
        <v/>
      </c>
      <c r="J30" s="14">
        <f>J29*(1-$B$14)</f>
        <v/>
      </c>
      <c r="K30" s="14">
        <f>K29*(1-$B$14)</f>
        <v/>
      </c>
    </row>
    <row r="31">
      <c r="A31" s="7" t="inlineStr">
        <is>
          <t>Reinvestment ($B)</t>
        </is>
      </c>
      <c r="B31" s="14">
        <f>IF(ISNUMBER(B25),B25,(B27-$B$7)/$B$15)</f>
        <v/>
      </c>
      <c r="C31" s="14">
        <f>IF(ISNUMBER(C25),C25,(C27-B27)/$B$15)</f>
        <v/>
      </c>
      <c r="D31" s="14">
        <f>IF(ISNUMBER(D25),D25,(D27-C27)/$B$15)</f>
        <v/>
      </c>
      <c r="E31" s="14">
        <f>IF(ISNUMBER(E25),E25,(E27-D27)/$B$15)</f>
        <v/>
      </c>
      <c r="F31" s="14">
        <f>IF(ISNUMBER(F25),F25,(F27-E27)/$B$15)</f>
        <v/>
      </c>
      <c r="G31" s="14">
        <f>IF(ISNUMBER(G25),G25,(G27-F27)/$B$15)</f>
        <v/>
      </c>
      <c r="H31" s="14">
        <f>IF(ISNUMBER(H25),H25,(H27-G27)/$B$15)</f>
        <v/>
      </c>
      <c r="I31" s="14">
        <f>IF(ISNUMBER(I25),I25,(I27-H27)/$B$15)</f>
        <v/>
      </c>
      <c r="J31" s="14">
        <f>IF(ISNUMBER(J25),J25,(J27-I27)/$B$15)</f>
        <v/>
      </c>
      <c r="K31" s="14">
        <f>IF(ISNUMBER(K25),K25,(K27-J27)/$B$15)</f>
        <v/>
      </c>
    </row>
    <row r="32">
      <c r="A32" s="17" t="inlineStr">
        <is>
          <t>Free cash flow to the firm ($B)</t>
        </is>
      </c>
      <c r="B32" s="31">
        <f>B30-B31</f>
        <v/>
      </c>
      <c r="C32" s="31">
        <f>C30-C31</f>
        <v/>
      </c>
      <c r="D32" s="31">
        <f>D30-D31</f>
        <v/>
      </c>
      <c r="E32" s="31">
        <f>E30-E31</f>
        <v/>
      </c>
      <c r="F32" s="31">
        <f>F30-F31</f>
        <v/>
      </c>
      <c r="G32" s="31">
        <f>G30-G31</f>
        <v/>
      </c>
      <c r="H32" s="31">
        <f>H30-H31</f>
        <v/>
      </c>
      <c r="I32" s="31">
        <f>I30-I31</f>
        <v/>
      </c>
      <c r="J32" s="31">
        <f>J30-J31</f>
        <v/>
      </c>
      <c r="K32" s="31">
        <f>K30-K31</f>
        <v/>
      </c>
    </row>
    <row r="33">
      <c r="A33" s="7" t="inlineStr">
        <is>
          <t>Discount factor (mid-year)</t>
        </is>
      </c>
      <c r="B33" s="32">
        <f>1/(1+$B$18)^(B24-0.5)</f>
        <v/>
      </c>
      <c r="C33" s="32">
        <f>1/(1+$B$18)^(C24-0.5)</f>
        <v/>
      </c>
      <c r="D33" s="32">
        <f>1/(1+$B$18)^(D24-0.5)</f>
        <v/>
      </c>
      <c r="E33" s="32">
        <f>1/(1+$B$18)^(E24-0.5)</f>
        <v/>
      </c>
      <c r="F33" s="32">
        <f>1/(1+$B$18)^(F24-0.5)</f>
        <v/>
      </c>
      <c r="G33" s="32">
        <f>1/(1+$B$18)^(G24-0.5)</f>
        <v/>
      </c>
      <c r="H33" s="32">
        <f>1/(1+$B$18)^(H24-0.5)</f>
        <v/>
      </c>
      <c r="I33" s="32">
        <f>1/(1+$B$18)^(I24-0.5)</f>
        <v/>
      </c>
      <c r="J33" s="32">
        <f>1/(1+$B$18)^(J24-0.5)</f>
        <v/>
      </c>
      <c r="K33" s="32">
        <f>1/(1+$B$18)^(K24-0.5)</f>
        <v/>
      </c>
    </row>
    <row r="34">
      <c r="A34" s="7" t="inlineStr">
        <is>
          <t>Present value ($B)</t>
        </is>
      </c>
      <c r="B34" s="14">
        <f>B32*B33</f>
        <v/>
      </c>
      <c r="C34" s="14">
        <f>C32*C33</f>
        <v/>
      </c>
      <c r="D34" s="14">
        <f>D32*D33</f>
        <v/>
      </c>
      <c r="E34" s="14">
        <f>E32*E33</f>
        <v/>
      </c>
      <c r="F34" s="14">
        <f>F32*F33</f>
        <v/>
      </c>
      <c r="G34" s="14">
        <f>G32*G33</f>
        <v/>
      </c>
      <c r="H34" s="14">
        <f>H32*H33</f>
        <v/>
      </c>
      <c r="I34" s="14">
        <f>I32*I33</f>
        <v/>
      </c>
      <c r="J34" s="14">
        <f>J32*J33</f>
        <v/>
      </c>
      <c r="K34" s="14">
        <f>K32*K33</f>
        <v/>
      </c>
    </row>
    <row r="36" ht="20" customHeight="1">
      <c r="A36" s="5" t="inlineStr">
        <is>
          <t>BRIDGE TO VALUE PER SHARE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</row>
    <row r="37">
      <c r="A37" s="7" t="inlineStr">
        <is>
          <t>Present value of ten years of cash flow ($B)</t>
        </is>
      </c>
      <c r="B37" s="14">
        <f>SUM(B34:K34)</f>
        <v/>
      </c>
    </row>
    <row r="38">
      <c r="A38" s="7" t="inlineStr">
        <is>
          <t>Year-11 after-tax operating income ($B)</t>
        </is>
      </c>
      <c r="B38" s="14">
        <f>K29*(1+$B$10)*(1-$B$14)</f>
        <v/>
      </c>
    </row>
    <row r="39">
      <c r="A39" s="7" t="inlineStr">
        <is>
          <t>Terminal value ($B)</t>
        </is>
      </c>
      <c r="B39" s="14">
        <f>B38*(1-$B$10/$B$16)/($B$18-$B$10)</f>
        <v/>
      </c>
      <c r="C39" s="9" t="inlineStr">
        <is>
          <t>NOPAT11 x (1 - g / return on new capital) / (discount rate - g)</t>
        </is>
      </c>
    </row>
    <row r="40">
      <c r="A40" s="7" t="inlineStr">
        <is>
          <t>Present value of terminal value ($B)</t>
        </is>
      </c>
      <c r="B40" s="14">
        <f>B39/(1+$B$18)^9.5</f>
        <v/>
      </c>
    </row>
    <row r="41">
      <c r="A41" s="7" t="inlineStr">
        <is>
          <t>Enterprise value ($B)</t>
        </is>
      </c>
      <c r="B41" s="14">
        <f>B37+B40</f>
        <v/>
      </c>
    </row>
    <row r="42">
      <c r="A42" s="7" t="inlineStr">
        <is>
          <t>Equity value ($B)</t>
        </is>
      </c>
      <c r="B42" s="14">
        <f>B41+$B$19</f>
        <v/>
      </c>
    </row>
    <row r="43">
      <c r="A43" s="17" t="inlineStr">
        <is>
          <t>Value per share ($)</t>
        </is>
      </c>
      <c r="B43" s="22">
        <f>B42/$B$20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Vertiv (VRT)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Bull case: ten-year free cash flow to the firm, values in $ billions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7" t="inlineStr">
        <is>
          <t>Base revenue ($B)</t>
        </is>
      </c>
      <c r="B7" s="15" t="n">
        <v>14.65</v>
      </c>
      <c r="C7" s="9" t="inlineStr">
        <is>
          <t>2026 guidance midpoint, $14.65B</t>
        </is>
      </c>
    </row>
    <row r="8">
      <c r="A8" s="7" t="inlineStr">
        <is>
          <t>Revenue growth, year 1</t>
        </is>
      </c>
      <c r="B8" s="16" t="n">
        <v>0.4</v>
      </c>
    </row>
    <row r="9">
      <c r="A9" s="7" t="inlineStr">
        <is>
          <t>Revenue growth, year 2</t>
        </is>
      </c>
      <c r="B9" s="16" t="n">
        <v>0.22</v>
      </c>
      <c r="C9" s="9" t="inlineStr">
        <is>
          <t>Then fades in a straight line to terminal growth by year 10</t>
        </is>
      </c>
    </row>
    <row r="10">
      <c r="A10" s="7" t="inlineStr">
        <is>
          <t>Terminal growth</t>
        </is>
      </c>
      <c r="B10" s="16" t="n">
        <v>0.03</v>
      </c>
    </row>
    <row r="11">
      <c r="A11" s="7" t="inlineStr">
        <is>
          <t>Operating margin, year 1</t>
        </is>
      </c>
      <c r="B11" s="16" t="n">
        <v>0.24</v>
      </c>
    </row>
    <row r="12">
      <c r="A12" s="7" t="inlineStr">
        <is>
          <t>Operating margin, target</t>
        </is>
      </c>
      <c r="B12" s="16" t="n">
        <v>0.275</v>
      </c>
    </row>
    <row r="13">
      <c r="A13" s="7" t="inlineStr">
        <is>
          <t>Years to reach the target margin</t>
        </is>
      </c>
      <c r="B13" s="27" t="n">
        <v>3</v>
      </c>
    </row>
    <row r="14">
      <c r="A14" s="7" t="inlineStr">
        <is>
          <t>Tax rate</t>
        </is>
      </c>
      <c r="B14" s="16" t="n">
        <v>0.21</v>
      </c>
    </row>
    <row r="15">
      <c r="A15" s="7" t="inlineStr">
        <is>
          <t>Sales to capital (new revenue per $1 invested)</t>
        </is>
      </c>
      <c r="B15" s="28" t="n">
        <v>3</v>
      </c>
      <c r="C15" s="9" t="inlineStr">
        <is>
          <t>Reinvestment = revenue growth / sales to capital</t>
        </is>
      </c>
    </row>
    <row r="16">
      <c r="A16" s="7" t="inlineStr">
        <is>
          <t>Return on new capital, after year 10</t>
        </is>
      </c>
      <c r="B16" s="16" t="n">
        <v>0.25</v>
      </c>
      <c r="C16" s="9" t="inlineStr">
        <is>
          <t>Sets reinvestment in the terminal value</t>
        </is>
      </c>
    </row>
    <row r="17">
      <c r="A17" s="7" t="inlineStr">
        <is>
          <t>Discount rate shift for this case</t>
        </is>
      </c>
      <c r="B17" s="8" t="n">
        <v>-0.01</v>
      </c>
      <c r="C17" s="9" t="inlineStr">
        <is>
          <t>Added to the WACC on the Summary sheet</t>
        </is>
      </c>
    </row>
    <row r="18">
      <c r="A18" s="7" t="inlineStr">
        <is>
          <t>Discount rate</t>
        </is>
      </c>
      <c r="B18" s="29">
        <f>Summary!$B$17+B17</f>
        <v/>
      </c>
    </row>
    <row r="19">
      <c r="A19" s="7" t="inlineStr">
        <is>
          <t>Net cash ($B, negative = net debt)</t>
        </is>
      </c>
      <c r="B19" s="15" t="n">
        <v>0.78</v>
      </c>
      <c r="C19" s="9" t="inlineStr">
        <is>
          <t>Latest balance sheet</t>
        </is>
      </c>
    </row>
    <row r="20">
      <c r="A20" s="7" t="inlineStr">
        <is>
          <t>Diluted shares (billions)</t>
        </is>
      </c>
      <c r="B20" s="13" t="n">
        <v>0.393</v>
      </c>
      <c r="C20" s="9" t="inlineStr">
        <is>
          <t>Latest filing</t>
        </is>
      </c>
    </row>
    <row r="22" ht="20" customHeight="1">
      <c r="A22" s="5" t="inlineStr">
        <is>
          <t>PROJECTION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30" customHeight="1">
      <c r="A23" s="19" t="inlineStr">
        <is>
          <t>Year</t>
        </is>
      </c>
      <c r="B23" s="20" t="inlineStr">
        <is>
          <t>2027</t>
        </is>
      </c>
      <c r="C23" s="20" t="inlineStr">
        <is>
          <t>2028</t>
        </is>
      </c>
      <c r="D23" s="20" t="inlineStr">
        <is>
          <t>2029</t>
        </is>
      </c>
      <c r="E23" s="20" t="inlineStr">
        <is>
          <t>2030</t>
        </is>
      </c>
      <c r="F23" s="20" t="inlineStr">
        <is>
          <t>2031</t>
        </is>
      </c>
      <c r="G23" s="20" t="inlineStr">
        <is>
          <t>2032</t>
        </is>
      </c>
      <c r="H23" s="20" t="inlineStr">
        <is>
          <t>2033</t>
        </is>
      </c>
      <c r="I23" s="20" t="inlineStr">
        <is>
          <t>2034</t>
        </is>
      </c>
      <c r="J23" s="20" t="inlineStr">
        <is>
          <t>2035</t>
        </is>
      </c>
      <c r="K23" s="20" t="inlineStr">
        <is>
          <t>2036</t>
        </is>
      </c>
    </row>
    <row r="24">
      <c r="A24" s="7" t="inlineStr">
        <is>
          <t>Year number</t>
        </is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>
      <c r="A25" s="7" t="inlineStr">
        <is>
          <t>Planned heavy investment ($B)</t>
        </is>
      </c>
      <c r="L25" s="9" t="inlineStr">
        <is>
          <t>Years with a capex plan; blank = use sales to capital</t>
        </is>
      </c>
    </row>
    <row r="26">
      <c r="A26" s="7" t="inlineStr">
        <is>
          <t>Revenue growth</t>
        </is>
      </c>
      <c r="B26" s="23">
        <f>$B$8</f>
        <v/>
      </c>
      <c r="C26" s="23">
        <f>$B$9</f>
        <v/>
      </c>
      <c r="D26" s="23">
        <f>$B$9+($B$10-$B$9)*(D24-2)/8</f>
        <v/>
      </c>
      <c r="E26" s="23">
        <f>$B$9+($B$10-$B$9)*(E24-2)/8</f>
        <v/>
      </c>
      <c r="F26" s="23">
        <f>$B$9+($B$10-$B$9)*(F24-2)/8</f>
        <v/>
      </c>
      <c r="G26" s="23">
        <f>$B$9+($B$10-$B$9)*(G24-2)/8</f>
        <v/>
      </c>
      <c r="H26" s="23">
        <f>$B$9+($B$10-$B$9)*(H24-2)/8</f>
        <v/>
      </c>
      <c r="I26" s="23">
        <f>$B$9+($B$10-$B$9)*(I24-2)/8</f>
        <v/>
      </c>
      <c r="J26" s="23">
        <f>$B$9+($B$10-$B$9)*(J24-2)/8</f>
        <v/>
      </c>
      <c r="K26" s="23">
        <f>$B$9+($B$10-$B$9)*(K24-2)/8</f>
        <v/>
      </c>
    </row>
    <row r="27">
      <c r="A27" s="7" t="inlineStr">
        <is>
          <t>Revenue ($B)</t>
        </is>
      </c>
      <c r="B27" s="14">
        <f>$B$7*(1+B26)</f>
        <v/>
      </c>
      <c r="C27" s="14">
        <f>B27*(1+C26)</f>
        <v/>
      </c>
      <c r="D27" s="14">
        <f>C27*(1+D26)</f>
        <v/>
      </c>
      <c r="E27" s="14">
        <f>D27*(1+E26)</f>
        <v/>
      </c>
      <c r="F27" s="14">
        <f>E27*(1+F26)</f>
        <v/>
      </c>
      <c r="G27" s="14">
        <f>F27*(1+G26)</f>
        <v/>
      </c>
      <c r="H27" s="14">
        <f>G27*(1+H26)</f>
        <v/>
      </c>
      <c r="I27" s="14">
        <f>H27*(1+I26)</f>
        <v/>
      </c>
      <c r="J27" s="14">
        <f>I27*(1+J26)</f>
        <v/>
      </c>
      <c r="K27" s="14">
        <f>J27*(1+K26)</f>
        <v/>
      </c>
    </row>
    <row r="28">
      <c r="A28" s="7" t="inlineStr">
        <is>
          <t>Operating margin</t>
        </is>
      </c>
      <c r="B28" s="23">
        <f>$B$11+($B$12-$B$11)*MIN(1,B24/$B$13)</f>
        <v/>
      </c>
      <c r="C28" s="23">
        <f>$B$11+($B$12-$B$11)*MIN(1,C24/$B$13)</f>
        <v/>
      </c>
      <c r="D28" s="23">
        <f>$B$11+($B$12-$B$11)*MIN(1,D24/$B$13)</f>
        <v/>
      </c>
      <c r="E28" s="23">
        <f>$B$11+($B$12-$B$11)*MIN(1,E24/$B$13)</f>
        <v/>
      </c>
      <c r="F28" s="23">
        <f>$B$11+($B$12-$B$11)*MIN(1,F24/$B$13)</f>
        <v/>
      </c>
      <c r="G28" s="23">
        <f>$B$11+($B$12-$B$11)*MIN(1,G24/$B$13)</f>
        <v/>
      </c>
      <c r="H28" s="23">
        <f>$B$11+($B$12-$B$11)*MIN(1,H24/$B$13)</f>
        <v/>
      </c>
      <c r="I28" s="23">
        <f>$B$11+($B$12-$B$11)*MIN(1,I24/$B$13)</f>
        <v/>
      </c>
      <c r="J28" s="23">
        <f>$B$11+($B$12-$B$11)*MIN(1,J24/$B$13)</f>
        <v/>
      </c>
      <c r="K28" s="23">
        <f>$B$11+($B$12-$B$11)*MIN(1,K24/$B$13)</f>
        <v/>
      </c>
    </row>
    <row r="29">
      <c r="A29" s="7" t="inlineStr">
        <is>
          <t>Operating income ($B)</t>
        </is>
      </c>
      <c r="B29" s="14">
        <f>B27*B28</f>
        <v/>
      </c>
      <c r="C29" s="14">
        <f>C27*C28</f>
        <v/>
      </c>
      <c r="D29" s="14">
        <f>D27*D28</f>
        <v/>
      </c>
      <c r="E29" s="14">
        <f>E27*E28</f>
        <v/>
      </c>
      <c r="F29" s="14">
        <f>F27*F28</f>
        <v/>
      </c>
      <c r="G29" s="14">
        <f>G27*G28</f>
        <v/>
      </c>
      <c r="H29" s="14">
        <f>H27*H28</f>
        <v/>
      </c>
      <c r="I29" s="14">
        <f>I27*I28</f>
        <v/>
      </c>
      <c r="J29" s="14">
        <f>J27*J28</f>
        <v/>
      </c>
      <c r="K29" s="14">
        <f>K27*K28</f>
        <v/>
      </c>
    </row>
    <row r="30">
      <c r="A30" s="7" t="inlineStr">
        <is>
          <t>After-tax operating income ($B)</t>
        </is>
      </c>
      <c r="B30" s="14">
        <f>B29*(1-$B$14)</f>
        <v/>
      </c>
      <c r="C30" s="14">
        <f>C29*(1-$B$14)</f>
        <v/>
      </c>
      <c r="D30" s="14">
        <f>D29*(1-$B$14)</f>
        <v/>
      </c>
      <c r="E30" s="14">
        <f>E29*(1-$B$14)</f>
        <v/>
      </c>
      <c r="F30" s="14">
        <f>F29*(1-$B$14)</f>
        <v/>
      </c>
      <c r="G30" s="14">
        <f>G29*(1-$B$14)</f>
        <v/>
      </c>
      <c r="H30" s="14">
        <f>H29*(1-$B$14)</f>
        <v/>
      </c>
      <c r="I30" s="14">
        <f>I29*(1-$B$14)</f>
        <v/>
      </c>
      <c r="J30" s="14">
        <f>J29*(1-$B$14)</f>
        <v/>
      </c>
      <c r="K30" s="14">
        <f>K29*(1-$B$14)</f>
        <v/>
      </c>
    </row>
    <row r="31">
      <c r="A31" s="7" t="inlineStr">
        <is>
          <t>Reinvestment ($B)</t>
        </is>
      </c>
      <c r="B31" s="14">
        <f>IF(ISNUMBER(B25),B25,(B27-$B$7)/$B$15)</f>
        <v/>
      </c>
      <c r="C31" s="14">
        <f>IF(ISNUMBER(C25),C25,(C27-B27)/$B$15)</f>
        <v/>
      </c>
      <c r="D31" s="14">
        <f>IF(ISNUMBER(D25),D25,(D27-C27)/$B$15)</f>
        <v/>
      </c>
      <c r="E31" s="14">
        <f>IF(ISNUMBER(E25),E25,(E27-D27)/$B$15)</f>
        <v/>
      </c>
      <c r="F31" s="14">
        <f>IF(ISNUMBER(F25),F25,(F27-E27)/$B$15)</f>
        <v/>
      </c>
      <c r="G31" s="14">
        <f>IF(ISNUMBER(G25),G25,(G27-F27)/$B$15)</f>
        <v/>
      </c>
      <c r="H31" s="14">
        <f>IF(ISNUMBER(H25),H25,(H27-G27)/$B$15)</f>
        <v/>
      </c>
      <c r="I31" s="14">
        <f>IF(ISNUMBER(I25),I25,(I27-H27)/$B$15)</f>
        <v/>
      </c>
      <c r="J31" s="14">
        <f>IF(ISNUMBER(J25),J25,(J27-I27)/$B$15)</f>
        <v/>
      </c>
      <c r="K31" s="14">
        <f>IF(ISNUMBER(K25),K25,(K27-J27)/$B$15)</f>
        <v/>
      </c>
    </row>
    <row r="32">
      <c r="A32" s="17" t="inlineStr">
        <is>
          <t>Free cash flow to the firm ($B)</t>
        </is>
      </c>
      <c r="B32" s="31">
        <f>B30-B31</f>
        <v/>
      </c>
      <c r="C32" s="31">
        <f>C30-C31</f>
        <v/>
      </c>
      <c r="D32" s="31">
        <f>D30-D31</f>
        <v/>
      </c>
      <c r="E32" s="31">
        <f>E30-E31</f>
        <v/>
      </c>
      <c r="F32" s="31">
        <f>F30-F31</f>
        <v/>
      </c>
      <c r="G32" s="31">
        <f>G30-G31</f>
        <v/>
      </c>
      <c r="H32" s="31">
        <f>H30-H31</f>
        <v/>
      </c>
      <c r="I32" s="31">
        <f>I30-I31</f>
        <v/>
      </c>
      <c r="J32" s="31">
        <f>J30-J31</f>
        <v/>
      </c>
      <c r="K32" s="31">
        <f>K30-K31</f>
        <v/>
      </c>
    </row>
    <row r="33">
      <c r="A33" s="7" t="inlineStr">
        <is>
          <t>Discount factor (mid-year)</t>
        </is>
      </c>
      <c r="B33" s="32">
        <f>1/(1+$B$18)^(B24-0.5)</f>
        <v/>
      </c>
      <c r="C33" s="32">
        <f>1/(1+$B$18)^(C24-0.5)</f>
        <v/>
      </c>
      <c r="D33" s="32">
        <f>1/(1+$B$18)^(D24-0.5)</f>
        <v/>
      </c>
      <c r="E33" s="32">
        <f>1/(1+$B$18)^(E24-0.5)</f>
        <v/>
      </c>
      <c r="F33" s="32">
        <f>1/(1+$B$18)^(F24-0.5)</f>
        <v/>
      </c>
      <c r="G33" s="32">
        <f>1/(1+$B$18)^(G24-0.5)</f>
        <v/>
      </c>
      <c r="H33" s="32">
        <f>1/(1+$B$18)^(H24-0.5)</f>
        <v/>
      </c>
      <c r="I33" s="32">
        <f>1/(1+$B$18)^(I24-0.5)</f>
        <v/>
      </c>
      <c r="J33" s="32">
        <f>1/(1+$B$18)^(J24-0.5)</f>
        <v/>
      </c>
      <c r="K33" s="32">
        <f>1/(1+$B$18)^(K24-0.5)</f>
        <v/>
      </c>
    </row>
    <row r="34">
      <c r="A34" s="7" t="inlineStr">
        <is>
          <t>Present value ($B)</t>
        </is>
      </c>
      <c r="B34" s="14">
        <f>B32*B33</f>
        <v/>
      </c>
      <c r="C34" s="14">
        <f>C32*C33</f>
        <v/>
      </c>
      <c r="D34" s="14">
        <f>D32*D33</f>
        <v/>
      </c>
      <c r="E34" s="14">
        <f>E32*E33</f>
        <v/>
      </c>
      <c r="F34" s="14">
        <f>F32*F33</f>
        <v/>
      </c>
      <c r="G34" s="14">
        <f>G32*G33</f>
        <v/>
      </c>
      <c r="H34" s="14">
        <f>H32*H33</f>
        <v/>
      </c>
      <c r="I34" s="14">
        <f>I32*I33</f>
        <v/>
      </c>
      <c r="J34" s="14">
        <f>J32*J33</f>
        <v/>
      </c>
      <c r="K34" s="14">
        <f>K32*K33</f>
        <v/>
      </c>
    </row>
    <row r="36" ht="20" customHeight="1">
      <c r="A36" s="5" t="inlineStr">
        <is>
          <t>BRIDGE TO VALUE PER SHARE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</row>
    <row r="37">
      <c r="A37" s="7" t="inlineStr">
        <is>
          <t>Present value of ten years of cash flow ($B)</t>
        </is>
      </c>
      <c r="B37" s="14">
        <f>SUM(B34:K34)</f>
        <v/>
      </c>
    </row>
    <row r="38">
      <c r="A38" s="7" t="inlineStr">
        <is>
          <t>Year-11 after-tax operating income ($B)</t>
        </is>
      </c>
      <c r="B38" s="14">
        <f>K29*(1+$B$10)*(1-$B$14)</f>
        <v/>
      </c>
    </row>
    <row r="39">
      <c r="A39" s="7" t="inlineStr">
        <is>
          <t>Terminal value ($B)</t>
        </is>
      </c>
      <c r="B39" s="14">
        <f>B38*(1-$B$10/$B$16)/($B$18-$B$10)</f>
        <v/>
      </c>
      <c r="C39" s="9" t="inlineStr">
        <is>
          <t>NOPAT11 x (1 - g / return on new capital) / (discount rate - g)</t>
        </is>
      </c>
    </row>
    <row r="40">
      <c r="A40" s="7" t="inlineStr">
        <is>
          <t>Present value of terminal value ($B)</t>
        </is>
      </c>
      <c r="B40" s="14">
        <f>B39/(1+$B$18)^9.5</f>
        <v/>
      </c>
    </row>
    <row r="41">
      <c r="A41" s="7" t="inlineStr">
        <is>
          <t>Enterprise value ($B)</t>
        </is>
      </c>
      <c r="B41" s="14">
        <f>B37+B40</f>
        <v/>
      </c>
    </row>
    <row r="42">
      <c r="A42" s="7" t="inlineStr">
        <is>
          <t>Equity value ($B)</t>
        </is>
      </c>
      <c r="B42" s="14">
        <f>B41+$B$19</f>
        <v/>
      </c>
    </row>
    <row r="43">
      <c r="A43" s="17" t="inlineStr">
        <is>
          <t>Value per share ($)</t>
        </is>
      </c>
      <c r="B43" s="22">
        <f>B42/$B$20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LDB Finance</dc:creator>
  <dc:title xmlns:dc="http://purl.org/dc/elements/1.1/">Vertiv (VRT)</dc:title>
  <dcterms:created xmlns:dcterms="http://purl.org/dc/terms/" xmlns:xsi="http://www.w3.org/2001/XMLSchema-instance" xsi:type="dcterms:W3CDTF">2026-10-29T08:26:06Z</dcterms:created>
  <dcterms:modified xmlns:dcterms="http://purl.org/dc/terms/" xmlns:xsi="http://www.w3.org/2001/XMLSchema-instance" xsi:type="dcterms:W3CDTF">2026-10-29T08:26:07Z</dcterms:modified>
</cp:coreProperties>
</file>