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<sst xmlns="http://schemas.openxmlformats.org/spreadsheetml/2006/main" count="214" uniqueCount="93">
  <si>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</si>
  <si>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UnitedHealth (UNH)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</si>
  <si>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</si>
  <si>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</si>
  <si>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</si>
  <si>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</si>
  <si>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</si>
  <si>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</si>
  <si>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</si>
  <si>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</si>
  <si>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</si>
  <si>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</si>
  <si>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</si>
  <si>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</si>
  <si>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</si>
  <si>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</si>
  <si>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</si>
  <si>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</si>
  <si>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</si>
  <si>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</si>
  <si>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</si>
  <si>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</si>
  <si>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</si>
  <si>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</si>
  <si>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</si>
  <si>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</si>
  <si>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</si>
  <si>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</si>
  <si>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</si>
  <si>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</si>
  <si>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</si>
  <si>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</si>
  <si>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</si>
  <si>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</si>
  <si>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</si>
  <si>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</si>
  <si>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</si>
  <si>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</si>
  <si>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https://github.com/ldiazbusquets/finance/blob/main/_source/models/unh.py,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</si>
  <si>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</si>
  <si>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</si>
  <si>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</si>
  <si>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</si>
  <si>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2026 run rate, $450B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</si>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</sst>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0.8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0.0875</v>
      </c>
    </row>
    <row r="11" customFormat="false" ht="15" hidden="false" customHeight="false" outlineLevel="0" collapsed="false">
      <c r="A11" s="7" t="s">
        <v>11</v>
      </c>
      <c r="B11" s="12" t="n">
        <v>425.06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0.902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383.40412</v>
      </c>
    </row>
    <row r="14" customFormat="false" ht="15" hidden="false" customHeight="false" outlineLevel="0" collapsed="false">
      <c r="A14" s="7" t="s">
        <v>16</v>
      </c>
      <c r="B14" s="15" t="n">
        <v>74.3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0.0797080666435775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281.512653321936</v>
      </c>
      <c r="C21" s="21" t="n">
        <f aca="false">Base!$B$43</f>
        <v>515.500635115908</v>
      </c>
      <c r="D21" s="21" t="n">
        <f aca="false">Bull!$B$43</f>
        <v>838.90799064143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537.855478548795</v>
      </c>
    </row>
    <row r="24" customFormat="false" ht="15" hidden="false" customHeight="false" outlineLevel="0" collapsed="false">
      <c r="A24" s="7" t="s">
        <v>29</v>
      </c>
      <c r="C24" s="12" t="n">
        <v>425.06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0.265363662891816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0.07</v>
      </c>
      <c r="C29" s="26" t="n">
        <f aca="false">(SUMPRODUCT(Base!$B$32:$K$32,1/(1+B29)^(Base!$B$24:$K$24-0.5))+Base!$K$29*(1+Base!$B$10)*(1-Base!$B$14)*(1-Base!$B$10/Base!$B$16)/(B29-Base!$B$10)/(1+B29)^9.5+Base!$B$19)/Base!$B$20</f>
        <v>655.258966595878</v>
      </c>
    </row>
    <row r="30" customFormat="false" ht="15" hidden="false" customHeight="false" outlineLevel="0" collapsed="false">
      <c r="A30" s="24"/>
      <c r="B30" s="25" t="n">
        <v>0.075</v>
      </c>
      <c r="C30" s="26" t="n">
        <f aca="false">(SUMPRODUCT(Base!$B$32:$K$32,1/(1+B30)^(Base!$B$24:$K$24-0.5))+Base!$K$29*(1+Base!$B$10)*(1-Base!$B$14)*(1-Base!$B$10/Base!$B$16)/(B30-Base!$B$10)/(1+B30)^9.5+Base!$B$19)/Base!$B$20</f>
        <v>575.736347671682</v>
      </c>
    </row>
    <row r="31" customFormat="false" ht="15" hidden="false" customHeight="false" outlineLevel="0" collapsed="false">
      <c r="A31" s="24"/>
      <c r="B31" s="25" t="n">
        <v>0.08</v>
      </c>
      <c r="C31" s="26" t="n">
        <f aca="false">(SUMPRODUCT(Base!$B$32:$K$32,1/(1+B31)^(Base!$B$24:$K$24-0.5))+Base!$K$29*(1+Base!$B$10)*(1-Base!$B$14)*(1-Base!$B$10/Base!$B$16)/(B31-Base!$B$10)/(1+B31)^9.5+Base!$B$19)/Base!$B$20</f>
        <v>512.139731909955</v>
      </c>
    </row>
    <row r="32" customFormat="false" ht="15" hidden="false" customHeight="false" outlineLevel="0" collapsed="false">
      <c r="A32" s="24"/>
      <c r="B32" s="25" t="n">
        <v>0.085</v>
      </c>
      <c r="C32" s="26" t="n">
        <f aca="false">(SUMPRODUCT(Base!$B$32:$K$32,1/(1+B32)^(Base!$B$24:$K$24-0.5))+Base!$K$29*(1+Base!$B$10)*(1-Base!$B$14)*(1-Base!$B$10/Base!$B$16)/(B32-Base!$B$10)/(1+B32)^9.5+Base!$B$19)/Base!$B$20</f>
        <v>460.125893967742</v>
      </c>
    </row>
    <row r="33" customFormat="false" ht="15" hidden="false" customHeight="false" outlineLevel="0" collapsed="false">
      <c r="A33" s="24"/>
      <c r="B33" s="25" t="n">
        <v>0.09</v>
      </c>
      <c r="C33" s="26" t="n">
        <f aca="false">(SUMPRODUCT(Base!$B$32:$K$32,1/(1+B33)^(Base!$B$24:$K$24-0.5))+Base!$K$29*(1+Base!$B$10)*(1-Base!$B$14)*(1-Base!$B$10/Base!$B$16)/(B33-Base!$B$10)/(1+B33)^9.5+Base!$B$19)/Base!$B$20</f>
        <v>416.799303688214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450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0.04</v>
      </c>
    </row>
    <row r="9" customFormat="false" ht="15" hidden="false" customHeight="false" outlineLevel="0" collapsed="false">
      <c r="A9" s="7" t="s">
        <v>45</v>
      </c>
      <c r="B9" s="16" t="n">
        <v>0.07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0.055</v>
      </c>
    </row>
    <row r="12" customFormat="false" ht="15" hidden="false" customHeight="false" outlineLevel="0" collapsed="false">
      <c r="A12" s="7" t="s">
        <v>49</v>
      </c>
      <c r="B12" s="16" t="n">
        <v>0.07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0.23</v>
      </c>
    </row>
    <row r="15" customFormat="false" ht="15" hidden="false" customHeight="false" outlineLevel="0" collapsed="false">
      <c r="A15" s="7" t="s">
        <v>52</v>
      </c>
      <c r="B15" s="28" t="n">
        <v>6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0.0797080666435775</v>
      </c>
    </row>
    <row r="19" customFormat="false" ht="15" hidden="false" customHeight="false" outlineLevel="0" collapsed="false">
      <c r="A19" s="7" t="s">
        <v>58</v>
      </c>
      <c r="B19" s="15" t="n">
        <v>-45.8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0.902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0.04</v>
      </c>
      <c r="C26" s="23" t="n">
        <f aca="false">$B$9</f>
        <v>0.07</v>
      </c>
      <c r="D26" s="23" t="n">
        <f aca="false">$B$9+($B$10-$B$9)*(D24-2)/8</f>
        <v>0.065</v>
      </c>
      <c r="E26" s="23" t="n">
        <f aca="false">$B$9+($B$10-$B$9)*(E24-2)/8</f>
        <v>0.06</v>
      </c>
      <c r="F26" s="23" t="n">
        <f aca="false">$B$9+($B$10-$B$9)*(F24-2)/8</f>
        <v>0.055</v>
      </c>
      <c r="G26" s="23" t="n">
        <f aca="false">$B$9+($B$10-$B$9)*(G24-2)/8</f>
        <v>0.05</v>
      </c>
      <c r="H26" s="23" t="n">
        <f aca="false">$B$9+($B$10-$B$9)*(H24-2)/8</f>
        <v>0.045</v>
      </c>
      <c r="I26" s="23" t="n">
        <f aca="false">$B$9+($B$10-$B$9)*(I24-2)/8</f>
        <v>0.04</v>
      </c>
      <c r="J26" s="23" t="n">
        <f aca="false">$B$9+($B$10-$B$9)*(J24-2)/8</f>
        <v>0.035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468</v>
      </c>
      <c r="C27" s="14" t="n">
        <f aca="false">B27*(1+C26)</f>
        <v>500.76</v>
      </c>
      <c r="D27" s="14" t="n">
        <f aca="false">C27*(1+D26)</f>
        <v>533.3094</v>
      </c>
      <c r="E27" s="14" t="n">
        <f aca="false">D27*(1+E26)</f>
        <v>565.307964</v>
      </c>
      <c r="F27" s="14" t="n">
        <f aca="false">E27*(1+F26)</f>
        <v>596.39990202</v>
      </c>
      <c r="G27" s="14" t="n">
        <f aca="false">F27*(1+G26)</f>
        <v>626.219897121</v>
      </c>
      <c r="H27" s="14" t="n">
        <f aca="false">G27*(1+H26)</f>
        <v>654.399792491445</v>
      </c>
      <c r="I27" s="14" t="n">
        <f aca="false">H27*(1+I26)</f>
        <v>680.575784191103</v>
      </c>
      <c r="J27" s="14" t="n">
        <f aca="false">I27*(1+J26)</f>
        <v>704.395936637791</v>
      </c>
      <c r="K27" s="14" t="n">
        <f aca="false">J27*(1+K26)</f>
        <v>725.527814736925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0.058</v>
      </c>
      <c r="C28" s="23" t="n">
        <f aca="false">$B$11+($B$12-$B$11)*MIN(1,C24/$B$13)</f>
        <v>0.061</v>
      </c>
      <c r="D28" s="23" t="n">
        <f aca="false">$B$11+($B$12-$B$11)*MIN(1,D24/$B$13)</f>
        <v>0.064</v>
      </c>
      <c r="E28" s="23" t="n">
        <f aca="false">$B$11+($B$12-$B$11)*MIN(1,E24/$B$13)</f>
        <v>0.067</v>
      </c>
      <c r="F28" s="23" t="n">
        <f aca="false">$B$11+($B$12-$B$11)*MIN(1,F24/$B$13)</f>
        <v>0.07</v>
      </c>
      <c r="G28" s="23" t="n">
        <f aca="false">$B$11+($B$12-$B$11)*MIN(1,G24/$B$13)</f>
        <v>0.07</v>
      </c>
      <c r="H28" s="23" t="n">
        <f aca="false">$B$11+($B$12-$B$11)*MIN(1,H24/$B$13)</f>
        <v>0.07</v>
      </c>
      <c r="I28" s="23" t="n">
        <f aca="false">$B$11+($B$12-$B$11)*MIN(1,I24/$B$13)</f>
        <v>0.07</v>
      </c>
      <c r="J28" s="23" t="n">
        <f aca="false">$B$11+($B$12-$B$11)*MIN(1,J24/$B$13)</f>
        <v>0.07</v>
      </c>
      <c r="K28" s="23" t="n">
        <f aca="false">$B$11+($B$12-$B$11)*MIN(1,K24/$B$13)</f>
        <v>0.07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27.144</v>
      </c>
      <c r="C29" s="14" t="n">
        <f aca="false">C27*C28</f>
        <v>30.54636</v>
      </c>
      <c r="D29" s="14" t="n">
        <f aca="false">D27*D28</f>
        <v>34.1318016</v>
      </c>
      <c r="E29" s="14" t="n">
        <f aca="false">E27*E28</f>
        <v>37.875633588</v>
      </c>
      <c r="F29" s="14" t="n">
        <f aca="false">F27*F28</f>
        <v>41.7479931414</v>
      </c>
      <c r="G29" s="14" t="n">
        <f aca="false">G27*G28</f>
        <v>43.83539279847</v>
      </c>
      <c r="H29" s="14" t="n">
        <f aca="false">H27*H28</f>
        <v>45.8079854744011</v>
      </c>
      <c r="I29" s="14" t="n">
        <f aca="false">I27*I28</f>
        <v>47.6403048933772</v>
      </c>
      <c r="J29" s="14" t="n">
        <f aca="false">J27*J28</f>
        <v>49.3077155646454</v>
      </c>
      <c r="K29" s="14" t="n">
        <f aca="false">K27*K28</f>
        <v>50.7869470315848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20.90088</v>
      </c>
      <c r="C30" s="14" t="n">
        <f aca="false">C29*(1-$B$14)</f>
        <v>23.5206972</v>
      </c>
      <c r="D30" s="14" t="n">
        <f aca="false">D29*(1-$B$14)</f>
        <v>26.281487232</v>
      </c>
      <c r="E30" s="14" t="n">
        <f aca="false">E29*(1-$B$14)</f>
        <v>29.16423786276</v>
      </c>
      <c r="F30" s="14" t="n">
        <f aca="false">F29*(1-$B$14)</f>
        <v>32.145954718878</v>
      </c>
      <c r="G30" s="14" t="n">
        <f aca="false">G29*(1-$B$14)</f>
        <v>33.7532524548219</v>
      </c>
      <c r="H30" s="14" t="n">
        <f aca="false">H29*(1-$B$14)</f>
        <v>35.2721488152889</v>
      </c>
      <c r="I30" s="14" t="n">
        <f aca="false">I29*(1-$B$14)</f>
        <v>36.6830347679004</v>
      </c>
      <c r="J30" s="14" t="n">
        <f aca="false">J29*(1-$B$14)</f>
        <v>37.966940984777</v>
      </c>
      <c r="K30" s="14" t="n">
        <f aca="false">K29*(1-$B$14)</f>
        <v>39.1059492143203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3</v>
      </c>
      <c r="C31" s="14" t="n">
        <f aca="false">IF(ISNUMBER(C25),C25,(C27-B27)/$B$15)</f>
        <v>5.46000000000001</v>
      </c>
      <c r="D31" s="14" t="n">
        <f aca="false">IF(ISNUMBER(D25),D25,(D27-C27)/$B$15)</f>
        <v>5.42489999999999</v>
      </c>
      <c r="E31" s="14" t="n">
        <f aca="false">IF(ISNUMBER(E25),E25,(E27-D27)/$B$15)</f>
        <v>5.333094</v>
      </c>
      <c r="F31" s="14" t="n">
        <f aca="false">IF(ISNUMBER(F25),F25,(F27-E27)/$B$15)</f>
        <v>5.18198966999999</v>
      </c>
      <c r="G31" s="14" t="n">
        <f aca="false">IF(ISNUMBER(G25),G25,(G27-F27)/$B$15)</f>
        <v>4.9699991835</v>
      </c>
      <c r="H31" s="14" t="n">
        <f aca="false">IF(ISNUMBER(H25),H25,(H27-G27)/$B$15)</f>
        <v>4.69664922840749</v>
      </c>
      <c r="I31" s="14" t="n">
        <f aca="false">IF(ISNUMBER(I25),I25,(I27-H27)/$B$15)</f>
        <v>4.36266528327631</v>
      </c>
      <c r="J31" s="14" t="n">
        <f aca="false">IF(ISNUMBER(J25),J25,(J27-I27)/$B$15)</f>
        <v>3.97002540778143</v>
      </c>
      <c r="K31" s="14" t="n">
        <f aca="false">IF(ISNUMBER(K25),K25,(K27-J27)/$B$15)</f>
        <v>3.52197968318895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17.90088</v>
      </c>
      <c r="C32" s="31" t="n">
        <f aca="false">C30-C31</f>
        <v>18.0606972</v>
      </c>
      <c r="D32" s="31" t="n">
        <f aca="false">D30-D31</f>
        <v>20.856587232</v>
      </c>
      <c r="E32" s="31" t="n">
        <f aca="false">E30-E31</f>
        <v>23.83114386276</v>
      </c>
      <c r="F32" s="31" t="n">
        <f aca="false">F30-F31</f>
        <v>26.963965048878</v>
      </c>
      <c r="G32" s="31" t="n">
        <f aca="false">G30-G31</f>
        <v>28.7832532713219</v>
      </c>
      <c r="H32" s="31" t="n">
        <f aca="false">H30-H31</f>
        <v>30.5754995868814</v>
      </c>
      <c r="I32" s="31" t="n">
        <f aca="false">I30-I31</f>
        <v>32.3203694846241</v>
      </c>
      <c r="J32" s="31" t="n">
        <f aca="false">J30-J31</f>
        <v>33.9969155769955</v>
      </c>
      <c r="K32" s="31" t="n">
        <f aca="false">K30-K31</f>
        <v>35.5839695311313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0.962380527337311</v>
      </c>
      <c r="C33" s="32" t="n">
        <f aca="false">1/(1+$B$18)^(C24-0.5)</f>
        <v>0.891334016174395</v>
      </c>
      <c r="D33" s="32" t="n">
        <f aca="false">1/(1+$B$18)^(D24-0.5)</f>
        <v>0.825532422801314</v>
      </c>
      <c r="E33" s="32" t="n">
        <f aca="false">1/(1+$B$18)^(E24-0.5)</f>
        <v>0.764588547872571</v>
      </c>
      <c r="F33" s="32" t="n">
        <f aca="false">1/(1+$B$18)^(F24-0.5)</f>
        <v>0.708143776538968</v>
      </c>
      <c r="G33" s="32" t="n">
        <f aca="false">1/(1+$B$18)^(G24-0.5)</f>
        <v>0.655865968233739</v>
      </c>
      <c r="H33" s="32" t="n">
        <f aca="false">1/(1+$B$18)^(H24-0.5)</f>
        <v>0.607447502242517</v>
      </c>
      <c r="I33" s="32" t="n">
        <f aca="false">1/(1+$B$18)^(I24-0.5)</f>
        <v>0.562603467556608</v>
      </c>
      <c r="J33" s="32" t="n">
        <f aca="false">1/(1+$B$18)^(J24-0.5)</f>
        <v>0.521069986358015</v>
      </c>
      <c r="K33" s="32" t="n">
        <f aca="false">1/(1+$B$18)^(K24-0.5)</f>
        <v>0.482602661271054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17.2274583342019</v>
      </c>
      <c r="C34" s="14" t="n">
        <f aca="false">C32*C33</f>
        <v>16.0981137701856</v>
      </c>
      <c r="D34" s="14" t="n">
        <f aca="false">D32*D33</f>
        <v>17.2177889889999</v>
      </c>
      <c r="E34" s="14" t="n">
        <f aca="false">E32*E33</f>
        <v>18.22101968017</v>
      </c>
      <c r="F34" s="14" t="n">
        <f aca="false">F32*F33</f>
        <v>19.0943640401772</v>
      </c>
      <c r="G34" s="14" t="n">
        <f aca="false">G32*G33</f>
        <v>18.8779562757125</v>
      </c>
      <c r="H34" s="14" t="n">
        <f aca="false">H32*H33</f>
        <v>18.5730108538682</v>
      </c>
      <c r="I34" s="14" t="n">
        <f aca="false">I32*I33</f>
        <v>18.1835519447603</v>
      </c>
      <c r="J34" s="14" t="n">
        <f aca="false">J32*J33</f>
        <v>17.7147723359196</v>
      </c>
      <c r="K34" s="14" t="n">
        <f aca="false">K32*K33</f>
        <v>17.1729183943121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178.380954618307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40.2791276907499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688.76664994093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332.400618256241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510.781572874549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464.981572874549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515.500635115908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450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0.02</v>
      </c>
    </row>
    <row r="9" customFormat="false" ht="15" hidden="false" customHeight="false" outlineLevel="0" collapsed="false">
      <c r="A9" s="7" t="s">
        <v>45</v>
      </c>
      <c r="B9" s="16" t="n">
        <v>0.04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0.05</v>
      </c>
    </row>
    <row r="12" customFormat="false" ht="15" hidden="false" customHeight="false" outlineLevel="0" collapsed="false">
      <c r="A12" s="7" t="s">
        <v>49</v>
      </c>
      <c r="B12" s="16" t="n">
        <v>0.055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0.23</v>
      </c>
    </row>
    <row r="15" customFormat="false" ht="15" hidden="false" customHeight="false" outlineLevel="0" collapsed="false">
      <c r="A15" s="7" t="s">
        <v>52</v>
      </c>
      <c r="B15" s="28" t="n">
        <v>6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0.0897080666435775</v>
      </c>
    </row>
    <row r="19" customFormat="false" ht="15" hidden="false" customHeight="false" outlineLevel="0" collapsed="false">
      <c r="A19" s="7" t="s">
        <v>58</v>
      </c>
      <c r="B19" s="15" t="n">
        <v>-45.8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0.902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0.02</v>
      </c>
      <c r="C26" s="23" t="n">
        <f aca="false">$B$9</f>
        <v>0.04</v>
      </c>
      <c r="D26" s="23" t="n">
        <f aca="false">$B$9+($B$10-$B$9)*(D24-2)/8</f>
        <v>0.03875</v>
      </c>
      <c r="E26" s="23" t="n">
        <f aca="false">$B$9+($B$10-$B$9)*(E24-2)/8</f>
        <v>0.0375</v>
      </c>
      <c r="F26" s="23" t="n">
        <f aca="false">$B$9+($B$10-$B$9)*(F24-2)/8</f>
        <v>0.03625</v>
      </c>
      <c r="G26" s="23" t="n">
        <f aca="false">$B$9+($B$10-$B$9)*(G24-2)/8</f>
        <v>0.035</v>
      </c>
      <c r="H26" s="23" t="n">
        <f aca="false">$B$9+($B$10-$B$9)*(H24-2)/8</f>
        <v>0.03375</v>
      </c>
      <c r="I26" s="23" t="n">
        <f aca="false">$B$9+($B$10-$B$9)*(I24-2)/8</f>
        <v>0.0325</v>
      </c>
      <c r="J26" s="23" t="n">
        <f aca="false">$B$9+($B$10-$B$9)*(J24-2)/8</f>
        <v>0.03125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459</v>
      </c>
      <c r="C27" s="14" t="n">
        <f aca="false">B27*(1+C26)</f>
        <v>477.36</v>
      </c>
      <c r="D27" s="14" t="n">
        <f aca="false">C27*(1+D26)</f>
        <v>495.8577</v>
      </c>
      <c r="E27" s="14" t="n">
        <f aca="false">D27*(1+E26)</f>
        <v>514.45236375</v>
      </c>
      <c r="F27" s="14" t="n">
        <f aca="false">E27*(1+F26)</f>
        <v>533.101261935938</v>
      </c>
      <c r="G27" s="14" t="n">
        <f aca="false">F27*(1+G26)</f>
        <v>551.759806103695</v>
      </c>
      <c r="H27" s="14" t="n">
        <f aca="false">G27*(1+H26)</f>
        <v>570.381699559695</v>
      </c>
      <c r="I27" s="14" t="n">
        <f aca="false">H27*(1+I26)</f>
        <v>588.919104795385</v>
      </c>
      <c r="J27" s="14" t="n">
        <f aca="false">I27*(1+J26)</f>
        <v>607.322826820241</v>
      </c>
      <c r="K27" s="14" t="n">
        <f aca="false">J27*(1+K26)</f>
        <v>625.542511624848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0.051</v>
      </c>
      <c r="C28" s="23" t="n">
        <f aca="false">$B$11+($B$12-$B$11)*MIN(1,C24/$B$13)</f>
        <v>0.052</v>
      </c>
      <c r="D28" s="23" t="n">
        <f aca="false">$B$11+($B$12-$B$11)*MIN(1,D24/$B$13)</f>
        <v>0.053</v>
      </c>
      <c r="E28" s="23" t="n">
        <f aca="false">$B$11+($B$12-$B$11)*MIN(1,E24/$B$13)</f>
        <v>0.054</v>
      </c>
      <c r="F28" s="23" t="n">
        <f aca="false">$B$11+($B$12-$B$11)*MIN(1,F24/$B$13)</f>
        <v>0.055</v>
      </c>
      <c r="G28" s="23" t="n">
        <f aca="false">$B$11+($B$12-$B$11)*MIN(1,G24/$B$13)</f>
        <v>0.055</v>
      </c>
      <c r="H28" s="23" t="n">
        <f aca="false">$B$11+($B$12-$B$11)*MIN(1,H24/$B$13)</f>
        <v>0.055</v>
      </c>
      <c r="I28" s="23" t="n">
        <f aca="false">$B$11+($B$12-$B$11)*MIN(1,I24/$B$13)</f>
        <v>0.055</v>
      </c>
      <c r="J28" s="23" t="n">
        <f aca="false">$B$11+($B$12-$B$11)*MIN(1,J24/$B$13)</f>
        <v>0.055</v>
      </c>
      <c r="K28" s="23" t="n">
        <f aca="false">$B$11+($B$12-$B$11)*MIN(1,K24/$B$13)</f>
        <v>0.055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23.409</v>
      </c>
      <c r="C29" s="14" t="n">
        <f aca="false">C27*C28</f>
        <v>24.82272</v>
      </c>
      <c r="D29" s="14" t="n">
        <f aca="false">D27*D28</f>
        <v>26.2804581</v>
      </c>
      <c r="E29" s="14" t="n">
        <f aca="false">E27*E28</f>
        <v>27.7804276425</v>
      </c>
      <c r="F29" s="14" t="n">
        <f aca="false">F27*F28</f>
        <v>29.3205694064766</v>
      </c>
      <c r="G29" s="14" t="n">
        <f aca="false">G27*G28</f>
        <v>30.3467893357032</v>
      </c>
      <c r="H29" s="14" t="n">
        <f aca="false">H27*H28</f>
        <v>31.3709934757832</v>
      </c>
      <c r="I29" s="14" t="n">
        <f aca="false">I27*I28</f>
        <v>32.3905507637462</v>
      </c>
      <c r="J29" s="14" t="n">
        <f aca="false">J27*J28</f>
        <v>33.4027554751132</v>
      </c>
      <c r="K29" s="14" t="n">
        <f aca="false">K27*K28</f>
        <v>34.4048381393666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18.02493</v>
      </c>
      <c r="C30" s="14" t="n">
        <f aca="false">C29*(1-$B$14)</f>
        <v>19.1134944</v>
      </c>
      <c r="D30" s="14" t="n">
        <f aca="false">D29*(1-$B$14)</f>
        <v>20.235952737</v>
      </c>
      <c r="E30" s="14" t="n">
        <f aca="false">E29*(1-$B$14)</f>
        <v>21.390929284725</v>
      </c>
      <c r="F30" s="14" t="n">
        <f aca="false">F29*(1-$B$14)</f>
        <v>22.576838442987</v>
      </c>
      <c r="G30" s="14" t="n">
        <f aca="false">G29*(1-$B$14)</f>
        <v>23.3670277884915</v>
      </c>
      <c r="H30" s="14" t="n">
        <f aca="false">H29*(1-$B$14)</f>
        <v>24.1556649763531</v>
      </c>
      <c r="I30" s="14" t="n">
        <f aca="false">I29*(1-$B$14)</f>
        <v>24.9407240880846</v>
      </c>
      <c r="J30" s="14" t="n">
        <f aca="false">J29*(1-$B$14)</f>
        <v>25.7201217158372</v>
      </c>
      <c r="K30" s="14" t="n">
        <f aca="false">K29*(1-$B$14)</f>
        <v>26.4917253673123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1.5</v>
      </c>
      <c r="C31" s="14" t="n">
        <f aca="false">IF(ISNUMBER(C25),C25,(C27-B27)/$B$15)</f>
        <v>3.06</v>
      </c>
      <c r="D31" s="14" t="n">
        <f aca="false">IF(ISNUMBER(D25),D25,(D27-C27)/$B$15)</f>
        <v>3.08295</v>
      </c>
      <c r="E31" s="14" t="n">
        <f aca="false">IF(ISNUMBER(E25),E25,(E27-D27)/$B$15)</f>
        <v>3.099110625</v>
      </c>
      <c r="F31" s="14" t="n">
        <f aca="false">IF(ISNUMBER(F25),F25,(F27-E27)/$B$15)</f>
        <v>3.10814969765625</v>
      </c>
      <c r="G31" s="14" t="n">
        <f aca="false">IF(ISNUMBER(G25),G25,(G27-F27)/$B$15)</f>
        <v>3.10975736129296</v>
      </c>
      <c r="H31" s="14" t="n">
        <f aca="false">IF(ISNUMBER(H25),H25,(H27-G27)/$B$15)</f>
        <v>3.10364890933329</v>
      </c>
      <c r="I31" s="14" t="n">
        <f aca="false">IF(ISNUMBER(I25),I25,(I27-H27)/$B$15)</f>
        <v>3.08956753928167</v>
      </c>
      <c r="J31" s="14" t="n">
        <f aca="false">IF(ISNUMBER(J25),J25,(J27-I27)/$B$15)</f>
        <v>3.06728700414264</v>
      </c>
      <c r="K31" s="14" t="n">
        <f aca="false">IF(ISNUMBER(K25),K25,(K27-J27)/$B$15)</f>
        <v>3.03661413410121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16.52493</v>
      </c>
      <c r="C32" s="31" t="n">
        <f aca="false">C30-C31</f>
        <v>16.0534944</v>
      </c>
      <c r="D32" s="31" t="n">
        <f aca="false">D30-D31</f>
        <v>17.153002737</v>
      </c>
      <c r="E32" s="31" t="n">
        <f aca="false">E30-E31</f>
        <v>18.291818659725</v>
      </c>
      <c r="F32" s="31" t="n">
        <f aca="false">F30-F31</f>
        <v>19.4686887453307</v>
      </c>
      <c r="G32" s="31" t="n">
        <f aca="false">G30-G31</f>
        <v>20.2572704271985</v>
      </c>
      <c r="H32" s="31" t="n">
        <f aca="false">H30-H31</f>
        <v>21.0520160670198</v>
      </c>
      <c r="I32" s="31" t="n">
        <f aca="false">I30-I31</f>
        <v>21.8511565488029</v>
      </c>
      <c r="J32" s="31" t="n">
        <f aca="false">J30-J31</f>
        <v>22.6528347116946</v>
      </c>
      <c r="K32" s="31" t="n">
        <f aca="false">K30-K31</f>
        <v>23.4551112332111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0.957954577708699</v>
      </c>
      <c r="C33" s="32" t="n">
        <f aca="false">1/(1+$B$18)^(C24-0.5)</f>
        <v>0.879092857098237</v>
      </c>
      <c r="D33" s="32" t="n">
        <f aca="false">1/(1+$B$18)^(D24-0.5)</f>
        <v>0.80672327204656</v>
      </c>
      <c r="E33" s="32" t="n">
        <f aca="false">1/(1+$B$18)^(E24-0.5)</f>
        <v>0.740311370302468</v>
      </c>
      <c r="F33" s="32" t="n">
        <f aca="false">1/(1+$B$18)^(F24-0.5)</f>
        <v>0.679366697341894</v>
      </c>
      <c r="G33" s="32" t="n">
        <f aca="false">1/(1+$B$18)^(G24-0.5)</f>
        <v>0.623439174341821</v>
      </c>
      <c r="H33" s="32" t="n">
        <f aca="false">1/(1+$B$18)^(H24-0.5)</f>
        <v>0.572115774330352</v>
      </c>
      <c r="I33" s="32" t="n">
        <f aca="false">1/(1+$B$18)^(I24-0.5)</f>
        <v>0.525017471966168</v>
      </c>
      <c r="J33" s="32" t="n">
        <f aca="false">1/(1+$B$18)^(J24-0.5)</f>
        <v>0.481796444421377</v>
      </c>
      <c r="K33" s="32" t="n">
        <f aca="false">1/(1+$B$18)^(K24-0.5)</f>
        <v>0.442133502696152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15.8301323398158</v>
      </c>
      <c r="C34" s="14" t="n">
        <f aca="false">C32*C33</f>
        <v>14.1125122585066</v>
      </c>
      <c r="D34" s="14" t="n">
        <f aca="false">D32*D33</f>
        <v>13.8377264934162</v>
      </c>
      <c r="E34" s="14" t="n">
        <f aca="false">E32*E33</f>
        <v>13.5416413373053</v>
      </c>
      <c r="F34" s="14" t="n">
        <f aca="false">F32*F33</f>
        <v>13.2263787744926</v>
      </c>
      <c r="G34" s="14" t="n">
        <f aca="false">G32*G33</f>
        <v>12.6291759495516</v>
      </c>
      <c r="H34" s="14" t="n">
        <f aca="false">H32*H33</f>
        <v>12.044190473398</v>
      </c>
      <c r="I34" s="14" t="n">
        <f aca="false">I32*I33</f>
        <v>11.4722389707895</v>
      </c>
      <c r="J34" s="14" t="n">
        <f aca="false">J32*J33</f>
        <v>10.9140552201596</v>
      </c>
      <c r="K34" s="14" t="n">
        <f aca="false">K32*K33</f>
        <v>10.3702904856675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127.978342303103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27.2864771283317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388.448443617069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171.746070993284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299.724413296386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253.924413296386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281.512653321936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450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0.06</v>
      </c>
    </row>
    <row r="9" customFormat="false" ht="15" hidden="false" customHeight="false" outlineLevel="0" collapsed="false">
      <c r="A9" s="7" t="s">
        <v>45</v>
      </c>
      <c r="B9" s="16" t="n">
        <v>0.09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0.06</v>
      </c>
    </row>
    <row r="12" customFormat="false" ht="15" hidden="false" customHeight="false" outlineLevel="0" collapsed="false">
      <c r="A12" s="7" t="s">
        <v>49</v>
      </c>
      <c r="B12" s="16" t="n">
        <v>0.08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0.23</v>
      </c>
    </row>
    <row r="15" customFormat="false" ht="15" hidden="false" customHeight="false" outlineLevel="0" collapsed="false">
      <c r="A15" s="7" t="s">
        <v>52</v>
      </c>
      <c r="B15" s="28" t="n">
        <v>6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0.0697080666435775</v>
      </c>
    </row>
    <row r="19" customFormat="false" ht="15" hidden="false" customHeight="false" outlineLevel="0" collapsed="false">
      <c r="A19" s="7" t="s">
        <v>58</v>
      </c>
      <c r="B19" s="15" t="n">
        <v>-45.8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0.902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0.06</v>
      </c>
      <c r="C26" s="23" t="n">
        <f aca="false">$B$9</f>
        <v>0.09</v>
      </c>
      <c r="D26" s="23" t="n">
        <f aca="false">$B$9+($B$10-$B$9)*(D24-2)/8</f>
        <v>0.0825</v>
      </c>
      <c r="E26" s="23" t="n">
        <f aca="false">$B$9+($B$10-$B$9)*(E24-2)/8</f>
        <v>0.075</v>
      </c>
      <c r="F26" s="23" t="n">
        <f aca="false">$B$9+($B$10-$B$9)*(F24-2)/8</f>
        <v>0.0675</v>
      </c>
      <c r="G26" s="23" t="n">
        <f aca="false">$B$9+($B$10-$B$9)*(G24-2)/8</f>
        <v>0.06</v>
      </c>
      <c r="H26" s="23" t="n">
        <f aca="false">$B$9+($B$10-$B$9)*(H24-2)/8</f>
        <v>0.0525</v>
      </c>
      <c r="I26" s="23" t="n">
        <f aca="false">$B$9+($B$10-$B$9)*(I24-2)/8</f>
        <v>0.045</v>
      </c>
      <c r="J26" s="23" t="n">
        <f aca="false">$B$9+($B$10-$B$9)*(J24-2)/8</f>
        <v>0.0375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477</v>
      </c>
      <c r="C27" s="14" t="n">
        <f aca="false">B27*(1+C26)</f>
        <v>519.93</v>
      </c>
      <c r="D27" s="14" t="n">
        <f aca="false">C27*(1+D26)</f>
        <v>562.824225</v>
      </c>
      <c r="E27" s="14" t="n">
        <f aca="false">D27*(1+E26)</f>
        <v>605.036041875</v>
      </c>
      <c r="F27" s="14" t="n">
        <f aca="false">E27*(1+F26)</f>
        <v>645.875974701562</v>
      </c>
      <c r="G27" s="14" t="n">
        <f aca="false">F27*(1+G26)</f>
        <v>684.628533183656</v>
      </c>
      <c r="H27" s="14" t="n">
        <f aca="false">G27*(1+H26)</f>
        <v>720.571531175798</v>
      </c>
      <c r="I27" s="14" t="n">
        <f aca="false">H27*(1+I26)</f>
        <v>752.997250078709</v>
      </c>
      <c r="J27" s="14" t="n">
        <f aca="false">I27*(1+J26)</f>
        <v>781.234646956661</v>
      </c>
      <c r="K27" s="14" t="n">
        <f aca="false">J27*(1+K26)</f>
        <v>804.671686365361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0.064</v>
      </c>
      <c r="C28" s="23" t="n">
        <f aca="false">$B$11+($B$12-$B$11)*MIN(1,C24/$B$13)</f>
        <v>0.068</v>
      </c>
      <c r="D28" s="23" t="n">
        <f aca="false">$B$11+($B$12-$B$11)*MIN(1,D24/$B$13)</f>
        <v>0.072</v>
      </c>
      <c r="E28" s="23" t="n">
        <f aca="false">$B$11+($B$12-$B$11)*MIN(1,E24/$B$13)</f>
        <v>0.076</v>
      </c>
      <c r="F28" s="23" t="n">
        <f aca="false">$B$11+($B$12-$B$11)*MIN(1,F24/$B$13)</f>
        <v>0.08</v>
      </c>
      <c r="G28" s="23" t="n">
        <f aca="false">$B$11+($B$12-$B$11)*MIN(1,G24/$B$13)</f>
        <v>0.08</v>
      </c>
      <c r="H28" s="23" t="n">
        <f aca="false">$B$11+($B$12-$B$11)*MIN(1,H24/$B$13)</f>
        <v>0.08</v>
      </c>
      <c r="I28" s="23" t="n">
        <f aca="false">$B$11+($B$12-$B$11)*MIN(1,I24/$B$13)</f>
        <v>0.08</v>
      </c>
      <c r="J28" s="23" t="n">
        <f aca="false">$B$11+($B$12-$B$11)*MIN(1,J24/$B$13)</f>
        <v>0.08</v>
      </c>
      <c r="K28" s="23" t="n">
        <f aca="false">$B$11+($B$12-$B$11)*MIN(1,K24/$B$13)</f>
        <v>0.08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30.528</v>
      </c>
      <c r="C29" s="14" t="n">
        <f aca="false">C27*C28</f>
        <v>35.35524</v>
      </c>
      <c r="D29" s="14" t="n">
        <f aca="false">D27*D28</f>
        <v>40.5233442</v>
      </c>
      <c r="E29" s="14" t="n">
        <f aca="false">E27*E28</f>
        <v>45.9827391825</v>
      </c>
      <c r="F29" s="14" t="n">
        <f aca="false">F27*F28</f>
        <v>51.670077976125</v>
      </c>
      <c r="G29" s="14" t="n">
        <f aca="false">G27*G28</f>
        <v>54.7702826546925</v>
      </c>
      <c r="H29" s="14" t="n">
        <f aca="false">H27*H28</f>
        <v>57.6457224940639</v>
      </c>
      <c r="I29" s="14" t="n">
        <f aca="false">I27*I28</f>
        <v>60.2397800062967</v>
      </c>
      <c r="J29" s="14" t="n">
        <f aca="false">J27*J28</f>
        <v>62.4987717565329</v>
      </c>
      <c r="K29" s="14" t="n">
        <f aca="false">K27*K28</f>
        <v>64.3737349092289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23.50656</v>
      </c>
      <c r="C30" s="14" t="n">
        <f aca="false">C29*(1-$B$14)</f>
        <v>27.2235348</v>
      </c>
      <c r="D30" s="14" t="n">
        <f aca="false">D29*(1-$B$14)</f>
        <v>31.202975034</v>
      </c>
      <c r="E30" s="14" t="n">
        <f aca="false">E29*(1-$B$14)</f>
        <v>35.406709170525</v>
      </c>
      <c r="F30" s="14" t="n">
        <f aca="false">F29*(1-$B$14)</f>
        <v>39.7859600416162</v>
      </c>
      <c r="G30" s="14" t="n">
        <f aca="false">G29*(1-$B$14)</f>
        <v>42.1731176441132</v>
      </c>
      <c r="H30" s="14" t="n">
        <f aca="false">H29*(1-$B$14)</f>
        <v>44.3872063204292</v>
      </c>
      <c r="I30" s="14" t="n">
        <f aca="false">I29*(1-$B$14)</f>
        <v>46.3846306048485</v>
      </c>
      <c r="J30" s="14" t="n">
        <f aca="false">J29*(1-$B$14)</f>
        <v>48.1240542525303</v>
      </c>
      <c r="K30" s="14" t="n">
        <f aca="false">K29*(1-$B$14)</f>
        <v>49.5677758801062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4.5</v>
      </c>
      <c r="C31" s="14" t="n">
        <f aca="false">IF(ISNUMBER(C25),C25,(C27-B27)/$B$15)</f>
        <v>7.15500000000001</v>
      </c>
      <c r="D31" s="14" t="n">
        <f aca="false">IF(ISNUMBER(D25),D25,(D27-C27)/$B$15)</f>
        <v>7.1490375</v>
      </c>
      <c r="E31" s="14" t="n">
        <f aca="false">IF(ISNUMBER(E25),E25,(E27-D27)/$B$15)</f>
        <v>7.03530281249999</v>
      </c>
      <c r="F31" s="14" t="n">
        <f aca="false">IF(ISNUMBER(F25),F25,(F27-E27)/$B$15)</f>
        <v>6.80665547109373</v>
      </c>
      <c r="G31" s="14" t="n">
        <f aca="false">IF(ISNUMBER(G25),G25,(G27-F27)/$B$15)</f>
        <v>6.45875974701564</v>
      </c>
      <c r="H31" s="14" t="n">
        <f aca="false">IF(ISNUMBER(H25),H25,(H27-G27)/$B$15)</f>
        <v>5.99049966535699</v>
      </c>
      <c r="I31" s="14" t="n">
        <f aca="false">IF(ISNUMBER(I25),I25,(I27-H27)/$B$15)</f>
        <v>5.40428648381847</v>
      </c>
      <c r="J31" s="14" t="n">
        <f aca="false">IF(ISNUMBER(J25),J25,(J27-I27)/$B$15)</f>
        <v>4.70623281299195</v>
      </c>
      <c r="K31" s="14" t="n">
        <f aca="false">IF(ISNUMBER(K25),K25,(K27-J27)/$B$15)</f>
        <v>3.90617323478332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19.00656</v>
      </c>
      <c r="C32" s="31" t="n">
        <f aca="false">C30-C31</f>
        <v>20.0685348</v>
      </c>
      <c r="D32" s="31" t="n">
        <f aca="false">D30-D31</f>
        <v>24.053937534</v>
      </c>
      <c r="E32" s="31" t="n">
        <f aca="false">E30-E31</f>
        <v>28.371406358025</v>
      </c>
      <c r="F32" s="31" t="n">
        <f aca="false">F30-F31</f>
        <v>32.9793045705225</v>
      </c>
      <c r="G32" s="31" t="n">
        <f aca="false">G30-G31</f>
        <v>35.7143578970976</v>
      </c>
      <c r="H32" s="31" t="n">
        <f aca="false">H30-H31</f>
        <v>38.3967066550722</v>
      </c>
      <c r="I32" s="31" t="n">
        <f aca="false">I30-I31</f>
        <v>40.98034412103</v>
      </c>
      <c r="J32" s="31" t="n">
        <f aca="false">J30-J31</f>
        <v>43.4178214395384</v>
      </c>
      <c r="K32" s="31" t="n">
        <f aca="false">K30-K31</f>
        <v>45.6616026453229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0.966868395770568</v>
      </c>
      <c r="C33" s="32" t="n">
        <f aca="false">1/(1+$B$18)^(C24-0.5)</f>
        <v>0.903861928240208</v>
      </c>
      <c r="D33" s="32" t="n">
        <f aca="false">1/(1+$B$18)^(D24-0.5)</f>
        <v>0.844961309001114</v>
      </c>
      <c r="E33" s="32" t="n">
        <f aca="false">1/(1+$B$18)^(E24-0.5)</f>
        <v>0.789898978374865</v>
      </c>
      <c r="F33" s="32" t="n">
        <f aca="false">1/(1+$B$18)^(F24-0.5)</f>
        <v>0.738424812344671</v>
      </c>
      <c r="G33" s="32" t="n">
        <f aca="false">1/(1+$B$18)^(G24-0.5)</f>
        <v>0.690304986351675</v>
      </c>
      <c r="H33" s="32" t="n">
        <f aca="false">1/(1+$B$18)^(H24-0.5)</f>
        <v>0.645320913132538</v>
      </c>
      <c r="I33" s="32" t="n">
        <f aca="false">1/(1+$B$18)^(I24-0.5)</f>
        <v>0.603268249773381</v>
      </c>
      <c r="J33" s="32" t="n">
        <f aca="false">1/(1+$B$18)^(J24-0.5)</f>
        <v>0.563955969469554</v>
      </c>
      <c r="K33" s="32" t="n">
        <f aca="false">1/(1+$B$18)^(K24-0.5)</f>
        <v>0.52720549377465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18.3768421763171</v>
      </c>
      <c r="C34" s="14" t="n">
        <f aca="false">C32*C33</f>
        <v>18.1391845612837</v>
      </c>
      <c r="D34" s="14" t="n">
        <f aca="false">D32*D33</f>
        <v>20.3246465453597</v>
      </c>
      <c r="E34" s="14" t="n">
        <f aca="false">E32*E33</f>
        <v>22.4105448972621</v>
      </c>
      <c r="F34" s="14" t="n">
        <f aca="false">F32*F33</f>
        <v>24.3527367887458</v>
      </c>
      <c r="G34" s="14" t="n">
        <f aca="false">G32*G33</f>
        <v>24.6537993407148</v>
      </c>
      <c r="H34" s="14" t="n">
        <f aca="false">H32*H33</f>
        <v>24.7781977999334</v>
      </c>
      <c r="I34" s="14" t="n">
        <f aca="false">I32*I33</f>
        <v>24.7221404730046</v>
      </c>
      <c r="J34" s="14" t="n">
        <f aca="false">J32*J33</f>
        <v>24.4857395821908</v>
      </c>
      <c r="K34" s="14" t="n">
        <f aca="false">K32*K33</f>
        <v>24.0730477691693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226.316879933981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51.0548091565094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1092.89097786009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576.178127624588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802.49500755857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756.69500755857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838.90799064143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UnitedHealth (UNH)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