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ase" sheetId="2" state="visible" r:id="rId2"/>
    <sheet xmlns:r="http://schemas.openxmlformats.org/officeDocument/2006/relationships" name="Bear" sheetId="3" state="visible" r:id="rId3"/>
    <sheet xmlns:r="http://schemas.openxmlformats.org/officeDocument/2006/relationships" name="Bul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$#,##0.00;($#,##0.00);-"/>
    <numFmt numFmtId="165" formatCode="0.0%;(0.0%);-"/>
    <numFmt numFmtId="166" formatCode="#,##0.0;(#,##0.0);-"/>
    <numFmt numFmtId="167" formatCode="0.0"/>
    <numFmt numFmtId="168" formatCode="0.00%;(0.00%);-"/>
    <numFmt numFmtId="169" formatCode="#,##0.00;(#,##0.00);-"/>
    <numFmt numFmtId="170" formatCode="0.0000"/>
  </numFmts>
  <fonts count="12">
    <font>
      <name val="Calibri"/>
      <family val="2"/>
      <color theme="1"/>
      <sz val="11"/>
      <scheme val="minor"/>
    </font>
    <font>
      <name val="Arial"/>
      <b val="1"/>
      <color rgb="00C58B5C"/>
      <sz val="9"/>
    </font>
    <font>
      <name val="Arial"/>
      <b val="1"/>
      <color rgb="00F4EDE4"/>
      <sz val="16"/>
    </font>
    <font>
      <name val="Arial"/>
      <color rgb="00A8998A"/>
      <sz val="9"/>
    </font>
    <font>
      <name val="Arial"/>
      <b val="1"/>
      <color rgb="00F4EDE4"/>
      <sz val="9"/>
    </font>
    <font>
      <name val="Arial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000000"/>
      <sz val="10"/>
    </font>
    <font>
      <name val="Arial"/>
      <i val="1"/>
      <color rgb="007A6E62"/>
      <sz val="9"/>
    </font>
    <font>
      <name val="Arial"/>
      <color rgb="00008000"/>
      <sz val="10"/>
    </font>
  </fonts>
  <fills count="7">
    <fill>
      <patternFill/>
    </fill>
    <fill>
      <patternFill patternType="gray125"/>
    </fill>
    <fill>
      <patternFill patternType="solid">
        <fgColor rgb="000C0A08"/>
        <bgColor rgb="000C0A08"/>
      </patternFill>
    </fill>
    <fill>
      <patternFill patternType="solid">
        <fgColor rgb="001B1511"/>
        <bgColor rgb="001B1511"/>
      </patternFill>
    </fill>
    <fill>
      <patternFill patternType="solid">
        <fgColor rgb="002A211A"/>
        <bgColor rgb="002A211A"/>
      </patternFill>
    </fill>
    <fill>
      <patternFill patternType="solid">
        <fgColor rgb="00FFF8E7"/>
        <bgColor rgb="00FFF8E7"/>
      </patternFill>
    </fill>
    <fill>
      <patternFill patternType="solid">
        <fgColor rgb="00F3E3D3"/>
        <bgColor rgb="00F3E3D3"/>
      </patternFill>
    </fill>
  </fills>
  <borders count="2">
    <border>
      <left/>
      <right/>
      <top/>
      <bottom/>
      <diagonal/>
    </border>
    <border>
      <bottom style="thin">
        <color rgb="00E6DDD2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1" fillId="3" borderId="0" pivotButton="0" quotePrefix="0" xfId="0"/>
    <xf numFmtId="0" fontId="0" fillId="3" borderId="0" pivotButton="0" quotePrefix="0" xfId="0"/>
    <xf numFmtId="0" fontId="4" fillId="4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0" borderId="1" pivotButton="0" quotePrefix="0" xfId="0"/>
    <xf numFmtId="164" fontId="11" fillId="0" borderId="1" applyAlignment="1" pivotButton="0" quotePrefix="0" xfId="0">
      <alignment horizontal="right"/>
    </xf>
    <xf numFmtId="165" fontId="7" fillId="5" borderId="1" applyAlignment="1" pivotButton="0" quotePrefix="0" xfId="0">
      <alignment horizontal="right"/>
    </xf>
    <xf numFmtId="0" fontId="8" fillId="0" borderId="1" pivotButton="0" quotePrefix="0" xfId="0"/>
    <xf numFmtId="164" fontId="9" fillId="6" borderId="1" applyAlignment="1" pivotButton="0" quotePrefix="0" xfId="0">
      <alignment horizontal="right"/>
    </xf>
    <xf numFmtId="164" fontId="7" fillId="5" borderId="1" applyAlignment="1" pivotButton="0" quotePrefix="0" xfId="0">
      <alignment horizontal="right"/>
    </xf>
    <xf numFmtId="165" fontId="6" fillId="0" borderId="1" applyAlignment="1" pivotButton="0" quotePrefix="0" xfId="0">
      <alignment horizontal="right"/>
    </xf>
    <xf numFmtId="0" fontId="0" fillId="0" borderId="1" pivotButton="0" quotePrefix="0" xfId="0"/>
    <xf numFmtId="168" fontId="7" fillId="5" borderId="0" pivotButton="0" quotePrefix="0" xfId="0"/>
    <xf numFmtId="164" fontId="5" fillId="0" borderId="1" pivotButton="0" quotePrefix="0" xfId="0"/>
    <xf numFmtId="0" fontId="10" fillId="0" borderId="0" pivotButton="0" quotePrefix="0" xfId="0"/>
    <xf numFmtId="166" fontId="7" fillId="5" borderId="1" applyAlignment="1" pivotButton="0" quotePrefix="0" xfId="0">
      <alignment horizontal="right"/>
    </xf>
    <xf numFmtId="167" fontId="7" fillId="5" borderId="1" applyAlignment="1" pivotButton="0" quotePrefix="0" xfId="0">
      <alignment horizontal="right"/>
    </xf>
    <xf numFmtId="168" fontId="7" fillId="5" borderId="1" applyAlignment="1" pivotButton="0" quotePrefix="0" xfId="0">
      <alignment horizontal="right"/>
    </xf>
    <xf numFmtId="169" fontId="7" fillId="5" borderId="1" applyAlignment="1" pivotButton="0" quotePrefix="0" xfId="0">
      <alignment horizontal="right"/>
    </xf>
    <xf numFmtId="170" fontId="7" fillId="5" borderId="1" applyAlignment="1" pivotButton="0" quotePrefix="0" xfId="0">
      <alignment horizontal="right"/>
    </xf>
    <xf numFmtId="1" fontId="6" fillId="0" borderId="1" applyAlignment="1" pivotButton="0" quotePrefix="0" xfId="0">
      <alignment horizontal="right"/>
    </xf>
    <xf numFmtId="166" fontId="6" fillId="0" borderId="1" applyAlignment="1" pivotButton="0" quotePrefix="0" xfId="0">
      <alignment horizontal="right"/>
    </xf>
    <xf numFmtId="166" fontId="9" fillId="6" borderId="1" applyAlignment="1" pivotButton="0" quotePrefix="0" xfId="0">
      <alignment horizontal="right"/>
    </xf>
    <xf numFmtId="170" fontId="6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58" customWidth="1" min="5" max="5"/>
  </cols>
  <sheetData>
    <row r="1">
      <c r="A1" s="1" t="inlineStr">
        <is>
          <t>LDB FINANCE</t>
        </is>
      </c>
      <c r="B1" s="2" t="n"/>
      <c r="C1" s="2" t="n"/>
      <c r="D1" s="2" t="n"/>
      <c r="E1" s="2" t="n"/>
    </row>
    <row r="2" ht="26" customHeight="1">
      <c r="A2" s="3" t="inlineStr">
        <is>
          <t>GE Vernova (GEV)</t>
        </is>
      </c>
      <c r="B2" s="2" t="n"/>
      <c r="C2" s="2" t="n"/>
      <c r="D2" s="2" t="n"/>
      <c r="E2" s="2" t="n"/>
    </row>
    <row r="3">
      <c r="A3" s="4" t="inlineStr">
        <is>
          <t>Ten-year discounted cash flow on the company’s 2028 targets  ·  Inputs in blue can be changed; everything else recalculates.</t>
        </is>
      </c>
      <c r="B3" s="2" t="n"/>
      <c r="C3" s="2" t="n"/>
      <c r="D3" s="2" t="n"/>
      <c r="E3" s="2" t="n"/>
    </row>
    <row r="4">
      <c r="A4" s="2" t="n"/>
      <c r="B4" s="2" t="n"/>
      <c r="C4" s="2" t="n"/>
      <c r="D4" s="2" t="n"/>
      <c r="E4" s="2" t="n"/>
    </row>
    <row r="6" ht="20" customHeight="1">
      <c r="A6" s="5" t="inlineStr">
        <is>
          <t>SCENARIOS</t>
        </is>
      </c>
      <c r="B6" s="6" t="n"/>
      <c r="C6" s="6" t="n"/>
      <c r="D6" s="6" t="n"/>
      <c r="E6" s="6" t="n"/>
    </row>
    <row r="7" ht="30" customHeight="1">
      <c r="A7" s="7" t="inlineStr"/>
      <c r="B7" s="8" t="inlineStr">
        <is>
          <t>Bear</t>
        </is>
      </c>
      <c r="C7" s="8" t="inlineStr">
        <is>
          <t>Base</t>
        </is>
      </c>
      <c r="D7" s="8" t="inlineStr">
        <is>
          <t>Bull</t>
        </is>
      </c>
    </row>
    <row r="8">
      <c r="A8" s="9" t="inlineStr">
        <is>
          <t>Value ($ per share)</t>
        </is>
      </c>
      <c r="B8" s="10">
        <f>'Bear'!$B$41</f>
        <v/>
      </c>
      <c r="C8" s="10">
        <f>'Base'!$B$41</f>
        <v/>
      </c>
      <c r="D8" s="10">
        <f>'Bull'!$B$41</f>
        <v/>
      </c>
    </row>
    <row r="9">
      <c r="A9" s="9" t="inlineStr">
        <is>
          <t>Probability</t>
        </is>
      </c>
      <c r="B9" s="11" t="n">
        <v>0.25</v>
      </c>
      <c r="C9" s="11" t="n">
        <v>0.5</v>
      </c>
      <c r="D9" s="11" t="n">
        <v>0.25</v>
      </c>
    </row>
    <row r="10">
      <c r="A10" s="12" t="inlineStr">
        <is>
          <t>Probability-weighted value ($ per share)</t>
        </is>
      </c>
      <c r="C10" s="13">
        <f>SUMPRODUCT(B8:D8,B9:D9)</f>
        <v/>
      </c>
    </row>
    <row r="11">
      <c r="A11" s="9" t="inlineStr">
        <is>
          <t>Price at writing ($)</t>
        </is>
      </c>
      <c r="C11" s="14" t="n">
        <v>878.03</v>
      </c>
    </row>
    <row r="12">
      <c r="A12" s="9" t="inlineStr">
        <is>
          <t>Weighted value against the price</t>
        </is>
      </c>
      <c r="C12" s="15">
        <f>C10/C11-1</f>
        <v/>
      </c>
    </row>
    <row r="14" ht="20" customHeight="1">
      <c r="A14" s="5" t="inlineStr">
        <is>
          <t>SENSITIVITY</t>
        </is>
      </c>
      <c r="B14" s="6" t="n"/>
      <c r="C14" s="6" t="n"/>
      <c r="D14" s="6" t="n"/>
      <c r="E14" s="6" t="n"/>
    </row>
    <row r="15" ht="30" customHeight="1">
      <c r="A15" s="7" t="inlineStr">
        <is>
          <t>Base case, repriced at</t>
        </is>
      </c>
      <c r="B15" s="8" t="inlineStr">
        <is>
          <t>Discount rate</t>
        </is>
      </c>
      <c r="C15" s="8" t="inlineStr">
        <is>
          <t>Value per share ($)</t>
        </is>
      </c>
    </row>
    <row r="16">
      <c r="A16" s="16" t="n"/>
      <c r="B16" s="17" t="n">
        <v>0.08500000000000001</v>
      </c>
      <c r="C16" s="18">
        <f>(SUMPRODUCT('Base'!$B$30:$K$30,1/(1+B16)^('Base'!$B$23:$K$23-0.5))+'Base'!$K$27*(1+'Base'!$B$10)*(1-'Base'!$B$15)*(1-'Base'!$B$10/'Base'!$B$16)/(B16-'Base'!$B$10)/(1+B16)^9.5+'Base'!$B$18)/'Base'!$B$19</f>
        <v/>
      </c>
    </row>
    <row r="17">
      <c r="A17" s="16" t="n"/>
      <c r="B17" s="17" t="n">
        <v>0.09</v>
      </c>
      <c r="C17" s="18">
        <f>(SUMPRODUCT('Base'!$B$30:$K$30,1/(1+B17)^('Base'!$B$23:$K$23-0.5))+'Base'!$K$27*(1+'Base'!$B$10)*(1-'Base'!$B$15)*(1-'Base'!$B$10/'Base'!$B$16)/(B17-'Base'!$B$10)/(1+B17)^9.5+'Base'!$B$18)/'Base'!$B$19</f>
        <v/>
      </c>
    </row>
    <row r="18">
      <c r="A18" s="16" t="n"/>
      <c r="B18" s="17" t="n">
        <v>0.095</v>
      </c>
      <c r="C18" s="18">
        <f>(SUMPRODUCT('Base'!$B$30:$K$30,1/(1+B18)^('Base'!$B$23:$K$23-0.5))+'Base'!$K$27*(1+'Base'!$B$10)*(1-'Base'!$B$15)*(1-'Base'!$B$10/'Base'!$B$16)/(B18-'Base'!$B$10)/(1+B18)^9.5+'Base'!$B$18)/'Base'!$B$19</f>
        <v/>
      </c>
    </row>
    <row r="19">
      <c r="A19" s="16" t="n"/>
      <c r="B19" s="17" t="n">
        <v>0.1</v>
      </c>
      <c r="C19" s="18">
        <f>(SUMPRODUCT('Base'!$B$30:$K$30,1/(1+B19)^('Base'!$B$23:$K$23-0.5))+'Base'!$K$27*(1+'Base'!$B$10)*(1-'Base'!$B$15)*(1-'Base'!$B$10/'Base'!$B$16)/(B19-'Base'!$B$10)/(1+B19)^9.5+'Base'!$B$18)/'Base'!$B$19</f>
        <v/>
      </c>
    </row>
    <row r="20">
      <c r="A20" s="16" t="n"/>
      <c r="B20" s="17" t="n">
        <v>0.107</v>
      </c>
      <c r="C20" s="18">
        <f>(SUMPRODUCT('Base'!$B$30:$K$30,1/(1+B20)^('Base'!$B$23:$K$23-0.5))+'Base'!$K$27*(1+'Base'!$B$10)*(1-'Base'!$B$15)*(1-'Base'!$B$10/'Base'!$B$16)/(B20-'Base'!$B$10)/(1+B20)^9.5+'Base'!$B$18)/'Base'!$B$19</f>
        <v/>
      </c>
    </row>
    <row r="21">
      <c r="A21" s="19" t="inlineStr">
        <is>
          <t>Each row reprices the base case at that discount rate; the cash flows themselves do not change.</t>
        </is>
      </c>
    </row>
    <row r="23" ht="20" customHeight="1">
      <c r="A23" s="5" t="inlineStr">
        <is>
          <t>ABOUT THIS WORKBOOK</t>
        </is>
      </c>
      <c r="B23" s="6" t="n"/>
      <c r="C23" s="6" t="n"/>
      <c r="D23" s="6" t="n"/>
      <c r="E23" s="6" t="n"/>
    </row>
    <row r="24">
      <c r="A24" s="19" t="inlineStr">
        <is>
          <t>Blue cells are inputs; black cells are formulas; green cells link to another sheet. Change any blue cell and the whole model recalculates.</t>
        </is>
      </c>
    </row>
    <row r="25">
      <c r="A25" s="19" t="inlineStr">
        <is>
          <t>Built from the model script https://github.com/ldiazbusquets/finance/blob/main/_source/models/gev.py, and checked against it each time the file is made.</t>
        </is>
      </c>
    </row>
    <row r="26">
      <c r="A26" s="19" t="inlineStr">
        <is>
          <t>For education only. Not investment advice.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40" customWidth="1" min="12" max="12"/>
  </cols>
  <sheetData>
    <row r="1">
      <c r="A1" s="1" t="inlineStr">
        <is>
          <t>LDB FINANCE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6" customHeight="1">
      <c r="A2" s="3" t="inlineStr">
        <is>
          <t>GE Vernova (GEV)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4" t="inlineStr">
        <is>
          <t>Base case: ten-year free cash flow to the firm, $ billions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6" ht="20" customHeight="1">
      <c r="A6" s="5" t="inlineStr">
        <is>
          <t>INPUTS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>
      <c r="A7" s="9" t="inlineStr">
        <is>
          <t>Revenue, 2026 ($B)</t>
        </is>
      </c>
      <c r="B7" s="20" t="n">
        <v>47</v>
      </c>
      <c r="C7" s="19" t="inlineStr">
        <is>
          <t>Guidance</t>
        </is>
      </c>
    </row>
    <row r="8">
      <c r="A8" s="9" t="inlineStr">
        <is>
          <t>Revenue growth, 2027</t>
        </is>
      </c>
      <c r="B8" s="11" t="n">
        <v>0.11</v>
      </c>
    </row>
    <row r="9">
      <c r="A9" s="9" t="inlineStr">
        <is>
          <t>Revenue growth, 2028</t>
        </is>
      </c>
      <c r="B9" s="11" t="n">
        <v>0.1</v>
      </c>
      <c r="C9" s="19" t="inlineStr">
        <is>
          <t>Then fades to terminal growth by 2036</t>
        </is>
      </c>
    </row>
    <row r="10">
      <c r="A10" s="9" t="inlineStr">
        <is>
          <t>Terminal growth</t>
        </is>
      </c>
      <c r="B10" s="11" t="n">
        <v>0.03</v>
      </c>
    </row>
    <row r="11">
      <c r="A11" s="9" t="inlineStr">
        <is>
          <t>EBITDA margin, 2026</t>
        </is>
      </c>
      <c r="B11" s="11" t="n">
        <v>0.14</v>
      </c>
    </row>
    <row r="12">
      <c r="A12" s="9" t="inlineStr">
        <is>
          <t>EBITDA margin, 2028 target</t>
        </is>
      </c>
      <c r="B12" s="11" t="n">
        <v>0.2</v>
      </c>
      <c r="C12" s="19" t="inlineStr">
        <is>
          <t>Company 2028 target, reached in two years</t>
        </is>
      </c>
    </row>
    <row r="13">
      <c r="A13" s="9" t="inlineStr">
        <is>
          <t>Depreciation, share of revenue</t>
        </is>
      </c>
      <c r="B13" s="11" t="n">
        <v>0.022</v>
      </c>
    </row>
    <row r="14">
      <c r="A14" s="9" t="inlineStr">
        <is>
          <t>Sales to capital</t>
        </is>
      </c>
      <c r="B14" s="21" t="n">
        <v>4</v>
      </c>
      <c r="C14" s="19" t="inlineStr">
        <is>
          <t>Reinvestment = revenue growth / 4</t>
        </is>
      </c>
    </row>
    <row r="15">
      <c r="A15" s="9" t="inlineStr">
        <is>
          <t>Tax rate</t>
        </is>
      </c>
      <c r="B15" s="11" t="n">
        <v>0.21</v>
      </c>
    </row>
    <row r="16">
      <c r="A16" s="9" t="inlineStr">
        <is>
          <t>Return on new capital, after year 10</t>
        </is>
      </c>
      <c r="B16" s="11" t="n">
        <v>0.2</v>
      </c>
    </row>
    <row r="17">
      <c r="A17" s="9" t="inlineStr">
        <is>
          <t>Discount rate</t>
        </is>
      </c>
      <c r="B17" s="22" t="n">
        <v>0.107</v>
      </c>
      <c r="C17" s="19" t="inlineStr">
        <is>
          <t>CAPM with beta about 1.2; no net debt</t>
        </is>
      </c>
    </row>
    <row r="18">
      <c r="A18" s="9" t="inlineStr">
        <is>
          <t>Net cash ($B)</t>
        </is>
      </c>
      <c r="B18" s="23" t="n">
        <v>13.91</v>
      </c>
      <c r="C18" s="19" t="inlineStr">
        <is>
          <t>Sep 30 2026: $16.76B cash less $2.85B debt</t>
        </is>
      </c>
    </row>
    <row r="19">
      <c r="A19" s="9" t="inlineStr">
        <is>
          <t>Diluted shares (billions)</t>
        </is>
      </c>
      <c r="B19" s="24" t="n">
        <v>0.2647</v>
      </c>
    </row>
    <row r="21" ht="20" customHeight="1">
      <c r="A21" s="5" t="inlineStr">
        <is>
          <t>PROJECTION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 ht="30" customHeight="1">
      <c r="A22" s="7" t="inlineStr">
        <is>
          <t>Year</t>
        </is>
      </c>
      <c r="B22" s="8" t="inlineStr">
        <is>
          <t>2027</t>
        </is>
      </c>
      <c r="C22" s="8" t="inlineStr">
        <is>
          <t>2028</t>
        </is>
      </c>
      <c r="D22" s="8" t="inlineStr">
        <is>
          <t>2029</t>
        </is>
      </c>
      <c r="E22" s="8" t="inlineStr">
        <is>
          <t>2030</t>
        </is>
      </c>
      <c r="F22" s="8" t="inlineStr">
        <is>
          <t>2031</t>
        </is>
      </c>
      <c r="G22" s="8" t="inlineStr">
        <is>
          <t>2032</t>
        </is>
      </c>
      <c r="H22" s="8" t="inlineStr">
        <is>
          <t>2033</t>
        </is>
      </c>
      <c r="I22" s="8" t="inlineStr">
        <is>
          <t>2034</t>
        </is>
      </c>
      <c r="J22" s="8" t="inlineStr">
        <is>
          <t>2035</t>
        </is>
      </c>
      <c r="K22" s="8" t="inlineStr">
        <is>
          <t>2036</t>
        </is>
      </c>
    </row>
    <row r="23">
      <c r="A23" s="9" t="inlineStr">
        <is>
          <t>Year number</t>
        </is>
      </c>
      <c r="B23" s="25" t="n">
        <v>1</v>
      </c>
      <c r="C23" s="25" t="n">
        <v>2</v>
      </c>
      <c r="D23" s="25" t="n">
        <v>3</v>
      </c>
      <c r="E23" s="25" t="n">
        <v>4</v>
      </c>
      <c r="F23" s="25" t="n">
        <v>5</v>
      </c>
      <c r="G23" s="25" t="n">
        <v>6</v>
      </c>
      <c r="H23" s="25" t="n">
        <v>7</v>
      </c>
      <c r="I23" s="25" t="n">
        <v>8</v>
      </c>
      <c r="J23" s="25" t="n">
        <v>9</v>
      </c>
      <c r="K23" s="25" t="n">
        <v>10</v>
      </c>
    </row>
    <row r="24">
      <c r="A24" s="9" t="inlineStr">
        <is>
          <t>Revenue growth</t>
        </is>
      </c>
      <c r="B24" s="15">
        <f>$B$8</f>
        <v/>
      </c>
      <c r="C24" s="15">
        <f>$B$9</f>
        <v/>
      </c>
      <c r="D24" s="15">
        <f>$B$9+($B$10-$B$9)*(D23-2)/8</f>
        <v/>
      </c>
      <c r="E24" s="15">
        <f>$B$9+($B$10-$B$9)*(E23-2)/8</f>
        <v/>
      </c>
      <c r="F24" s="15">
        <f>$B$9+($B$10-$B$9)*(F23-2)/8</f>
        <v/>
      </c>
      <c r="G24" s="15">
        <f>$B$9+($B$10-$B$9)*(G23-2)/8</f>
        <v/>
      </c>
      <c r="H24" s="15">
        <f>$B$9+($B$10-$B$9)*(H23-2)/8</f>
        <v/>
      </c>
      <c r="I24" s="15">
        <f>$B$9+($B$10-$B$9)*(I23-2)/8</f>
        <v/>
      </c>
      <c r="J24" s="15">
        <f>$B$9+($B$10-$B$9)*(J23-2)/8</f>
        <v/>
      </c>
      <c r="K24" s="15">
        <f>$B$9+($B$10-$B$9)*(K23-2)/8</f>
        <v/>
      </c>
    </row>
    <row r="25">
      <c r="A25" s="9" t="inlineStr">
        <is>
          <t>Revenue ($B)</t>
        </is>
      </c>
      <c r="B25" s="26">
        <f>$B$7*(1+B24)</f>
        <v/>
      </c>
      <c r="C25" s="26">
        <f>B25*(1+C24)</f>
        <v/>
      </c>
      <c r="D25" s="26">
        <f>C25*(1+D24)</f>
        <v/>
      </c>
      <c r="E25" s="26">
        <f>D25*(1+E24)</f>
        <v/>
      </c>
      <c r="F25" s="26">
        <f>E25*(1+F24)</f>
        <v/>
      </c>
      <c r="G25" s="26">
        <f>F25*(1+G24)</f>
        <v/>
      </c>
      <c r="H25" s="26">
        <f>G25*(1+H24)</f>
        <v/>
      </c>
      <c r="I25" s="26">
        <f>H25*(1+I24)</f>
        <v/>
      </c>
      <c r="J25" s="26">
        <f>I25*(1+J24)</f>
        <v/>
      </c>
      <c r="K25" s="26">
        <f>J25*(1+K24)</f>
        <v/>
      </c>
    </row>
    <row r="26">
      <c r="A26" s="9" t="inlineStr">
        <is>
          <t>EBITDA margin</t>
        </is>
      </c>
      <c r="B26" s="15">
        <f>$B$11+($B$12-$B$11)*MIN(1,B23/2)</f>
        <v/>
      </c>
      <c r="C26" s="15">
        <f>$B$11+($B$12-$B$11)*MIN(1,C23/2)</f>
        <v/>
      </c>
      <c r="D26" s="15">
        <f>$B$11+($B$12-$B$11)*MIN(1,D23/2)</f>
        <v/>
      </c>
      <c r="E26" s="15">
        <f>$B$11+($B$12-$B$11)*MIN(1,E23/2)</f>
        <v/>
      </c>
      <c r="F26" s="15">
        <f>$B$11+($B$12-$B$11)*MIN(1,F23/2)</f>
        <v/>
      </c>
      <c r="G26" s="15">
        <f>$B$11+($B$12-$B$11)*MIN(1,G23/2)</f>
        <v/>
      </c>
      <c r="H26" s="15">
        <f>$B$11+($B$12-$B$11)*MIN(1,H23/2)</f>
        <v/>
      </c>
      <c r="I26" s="15">
        <f>$B$11+($B$12-$B$11)*MIN(1,I23/2)</f>
        <v/>
      </c>
      <c r="J26" s="15">
        <f>$B$11+($B$12-$B$11)*MIN(1,J23/2)</f>
        <v/>
      </c>
      <c r="K26" s="15">
        <f>$B$11+($B$12-$B$11)*MIN(1,K23/2)</f>
        <v/>
      </c>
    </row>
    <row r="27">
      <c r="A27" s="9" t="inlineStr">
        <is>
          <t>Operating income ($B)</t>
        </is>
      </c>
      <c r="B27" s="26">
        <f>B25*(B26-$B$13)</f>
        <v/>
      </c>
      <c r="C27" s="26">
        <f>C25*(C26-$B$13)</f>
        <v/>
      </c>
      <c r="D27" s="26">
        <f>D25*(D26-$B$13)</f>
        <v/>
      </c>
      <c r="E27" s="26">
        <f>E25*(E26-$B$13)</f>
        <v/>
      </c>
      <c r="F27" s="26">
        <f>F25*(F26-$B$13)</f>
        <v/>
      </c>
      <c r="G27" s="26">
        <f>G25*(G26-$B$13)</f>
        <v/>
      </c>
      <c r="H27" s="26">
        <f>H25*(H26-$B$13)</f>
        <v/>
      </c>
      <c r="I27" s="26">
        <f>I25*(I26-$B$13)</f>
        <v/>
      </c>
      <c r="J27" s="26">
        <f>J25*(J26-$B$13)</f>
        <v/>
      </c>
      <c r="K27" s="26">
        <f>K25*(K26-$B$13)</f>
        <v/>
      </c>
    </row>
    <row r="28">
      <c r="A28" s="9" t="inlineStr">
        <is>
          <t>After-tax operating income ($B)</t>
        </is>
      </c>
      <c r="B28" s="26">
        <f>B27*(1-$B$15)</f>
        <v/>
      </c>
      <c r="C28" s="26">
        <f>C27*(1-$B$15)</f>
        <v/>
      </c>
      <c r="D28" s="26">
        <f>D27*(1-$B$15)</f>
        <v/>
      </c>
      <c r="E28" s="26">
        <f>E27*(1-$B$15)</f>
        <v/>
      </c>
      <c r="F28" s="26">
        <f>F27*(1-$B$15)</f>
        <v/>
      </c>
      <c r="G28" s="26">
        <f>G27*(1-$B$15)</f>
        <v/>
      </c>
      <c r="H28" s="26">
        <f>H27*(1-$B$15)</f>
        <v/>
      </c>
      <c r="I28" s="26">
        <f>I27*(1-$B$15)</f>
        <v/>
      </c>
      <c r="J28" s="26">
        <f>J27*(1-$B$15)</f>
        <v/>
      </c>
      <c r="K28" s="26">
        <f>K27*(1-$B$15)</f>
        <v/>
      </c>
    </row>
    <row r="29">
      <c r="A29" s="9" t="inlineStr">
        <is>
          <t>Reinvestment ($B)</t>
        </is>
      </c>
      <c r="B29" s="26">
        <f>(B25-$B$7)/$B$14</f>
        <v/>
      </c>
      <c r="C29" s="26">
        <f>(C25-B25)/$B$14</f>
        <v/>
      </c>
      <c r="D29" s="26">
        <f>(D25-C25)/$B$14</f>
        <v/>
      </c>
      <c r="E29" s="26">
        <f>(E25-D25)/$B$14</f>
        <v/>
      </c>
      <c r="F29" s="26">
        <f>(F25-E25)/$B$14</f>
        <v/>
      </c>
      <c r="G29" s="26">
        <f>(G25-F25)/$B$14</f>
        <v/>
      </c>
      <c r="H29" s="26">
        <f>(H25-G25)/$B$14</f>
        <v/>
      </c>
      <c r="I29" s="26">
        <f>(I25-H25)/$B$14</f>
        <v/>
      </c>
      <c r="J29" s="26">
        <f>(J25-I25)/$B$14</f>
        <v/>
      </c>
      <c r="K29" s="26">
        <f>(K25-J25)/$B$14</f>
        <v/>
      </c>
    </row>
    <row r="30">
      <c r="A30" s="12" t="inlineStr">
        <is>
          <t>Free cash flow to the firm ($B)</t>
        </is>
      </c>
      <c r="B30" s="27">
        <f>B28-B29</f>
        <v/>
      </c>
      <c r="C30" s="27">
        <f>C28-C29</f>
        <v/>
      </c>
      <c r="D30" s="27">
        <f>D28-D29</f>
        <v/>
      </c>
      <c r="E30" s="27">
        <f>E28-E29</f>
        <v/>
      </c>
      <c r="F30" s="27">
        <f>F28-F29</f>
        <v/>
      </c>
      <c r="G30" s="27">
        <f>G28-G29</f>
        <v/>
      </c>
      <c r="H30" s="27">
        <f>H28-H29</f>
        <v/>
      </c>
      <c r="I30" s="27">
        <f>I28-I29</f>
        <v/>
      </c>
      <c r="J30" s="27">
        <f>J28-J29</f>
        <v/>
      </c>
      <c r="K30" s="27">
        <f>K28-K29</f>
        <v/>
      </c>
    </row>
    <row r="31">
      <c r="A31" s="9" t="inlineStr">
        <is>
          <t>Discount factor (mid-year)</t>
        </is>
      </c>
      <c r="B31" s="28">
        <f>1/(1+$B$17)^(B23-0.5)</f>
        <v/>
      </c>
      <c r="C31" s="28">
        <f>1/(1+$B$17)^(C23-0.5)</f>
        <v/>
      </c>
      <c r="D31" s="28">
        <f>1/(1+$B$17)^(D23-0.5)</f>
        <v/>
      </c>
      <c r="E31" s="28">
        <f>1/(1+$B$17)^(E23-0.5)</f>
        <v/>
      </c>
      <c r="F31" s="28">
        <f>1/(1+$B$17)^(F23-0.5)</f>
        <v/>
      </c>
      <c r="G31" s="28">
        <f>1/(1+$B$17)^(G23-0.5)</f>
        <v/>
      </c>
      <c r="H31" s="28">
        <f>1/(1+$B$17)^(H23-0.5)</f>
        <v/>
      </c>
      <c r="I31" s="28">
        <f>1/(1+$B$17)^(I23-0.5)</f>
        <v/>
      </c>
      <c r="J31" s="28">
        <f>1/(1+$B$17)^(J23-0.5)</f>
        <v/>
      </c>
      <c r="K31" s="28">
        <f>1/(1+$B$17)^(K23-0.5)</f>
        <v/>
      </c>
    </row>
    <row r="32">
      <c r="A32" s="9" t="inlineStr">
        <is>
          <t>Present value ($B)</t>
        </is>
      </c>
      <c r="B32" s="26">
        <f>B30*B31</f>
        <v/>
      </c>
      <c r="C32" s="26">
        <f>C30*C31</f>
        <v/>
      </c>
      <c r="D32" s="26">
        <f>D30*D31</f>
        <v/>
      </c>
      <c r="E32" s="26">
        <f>E30*E31</f>
        <v/>
      </c>
      <c r="F32" s="26">
        <f>F30*F31</f>
        <v/>
      </c>
      <c r="G32" s="26">
        <f>G30*G31</f>
        <v/>
      </c>
      <c r="H32" s="26">
        <f>H30*H31</f>
        <v/>
      </c>
      <c r="I32" s="26">
        <f>I30*I31</f>
        <v/>
      </c>
      <c r="J32" s="26">
        <f>J30*J31</f>
        <v/>
      </c>
      <c r="K32" s="26">
        <f>K30*K31</f>
        <v/>
      </c>
    </row>
    <row r="34" ht="20" customHeight="1">
      <c r="A34" s="5" t="inlineStr">
        <is>
          <t>BRIDGE TO VALUE PER SHARE</t>
        </is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</row>
    <row r="35">
      <c r="A35" s="9" t="inlineStr">
        <is>
          <t>Present value of ten years of cash flow ($B)</t>
        </is>
      </c>
      <c r="B35" s="26">
        <f>SUM(B32:K32)</f>
        <v/>
      </c>
    </row>
    <row r="36">
      <c r="A36" s="9" t="inlineStr">
        <is>
          <t>Year-11 after-tax operating income ($B)</t>
        </is>
      </c>
      <c r="B36" s="26">
        <f>K27*(1+$B$10)*(1-$B$15)</f>
        <v/>
      </c>
    </row>
    <row r="37">
      <c r="A37" s="9" t="inlineStr">
        <is>
          <t>Terminal value ($B)</t>
        </is>
      </c>
      <c r="B37" s="26">
        <f>B36*(1-$B$10/$B$16)/($B$17-$B$10)</f>
        <v/>
      </c>
      <c r="C37" s="19" t="inlineStr">
        <is>
          <t>NOPAT11 x (1 - g / return on new capital) / (discount rate - g)</t>
        </is>
      </c>
    </row>
    <row r="38">
      <c r="A38" s="9" t="inlineStr">
        <is>
          <t>Present value of terminal value ($B)</t>
        </is>
      </c>
      <c r="B38" s="26">
        <f>B37/(1+$B$17)^9.5</f>
        <v/>
      </c>
    </row>
    <row r="39">
      <c r="A39" s="9" t="inlineStr">
        <is>
          <t>Enterprise value ($B)</t>
        </is>
      </c>
      <c r="B39" s="26">
        <f>B35+B38</f>
        <v/>
      </c>
    </row>
    <row r="40">
      <c r="A40" s="9" t="inlineStr">
        <is>
          <t>Equity value ($B)</t>
        </is>
      </c>
      <c r="B40" s="26">
        <f>B39+$B$18</f>
        <v/>
      </c>
    </row>
    <row r="41">
      <c r="A41" s="12" t="inlineStr">
        <is>
          <t>Value per share ($)</t>
        </is>
      </c>
      <c r="B41" s="13">
        <f>B40/$B$19</f>
        <v/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40" customWidth="1" min="12" max="12"/>
  </cols>
  <sheetData>
    <row r="1">
      <c r="A1" s="1" t="inlineStr">
        <is>
          <t>LDB FINANCE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6" customHeight="1">
      <c r="A2" s="3" t="inlineStr">
        <is>
          <t>GE Vernova (GEV)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4" t="inlineStr">
        <is>
          <t>Bear case: ten-year free cash flow to the firm, $ billions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6" ht="20" customHeight="1">
      <c r="A6" s="5" t="inlineStr">
        <is>
          <t>INPUTS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>
      <c r="A7" s="9" t="inlineStr">
        <is>
          <t>Revenue, 2026 ($B)</t>
        </is>
      </c>
      <c r="B7" s="20" t="n">
        <v>47</v>
      </c>
      <c r="C7" s="19" t="inlineStr">
        <is>
          <t>Guidance</t>
        </is>
      </c>
    </row>
    <row r="8">
      <c r="A8" s="9" t="inlineStr">
        <is>
          <t>Revenue growth, 2027</t>
        </is>
      </c>
      <c r="B8" s="11" t="n">
        <v>0.07000000000000001</v>
      </c>
    </row>
    <row r="9">
      <c r="A9" s="9" t="inlineStr">
        <is>
          <t>Revenue growth, 2028</t>
        </is>
      </c>
      <c r="B9" s="11" t="n">
        <v>0.05</v>
      </c>
      <c r="C9" s="19" t="inlineStr">
        <is>
          <t>Then fades to terminal growth by 2036</t>
        </is>
      </c>
    </row>
    <row r="10">
      <c r="A10" s="9" t="inlineStr">
        <is>
          <t>Terminal growth</t>
        </is>
      </c>
      <c r="B10" s="11" t="n">
        <v>0.03</v>
      </c>
    </row>
    <row r="11">
      <c r="A11" s="9" t="inlineStr">
        <is>
          <t>EBITDA margin, 2026</t>
        </is>
      </c>
      <c r="B11" s="11" t="n">
        <v>0.14</v>
      </c>
    </row>
    <row r="12">
      <c r="A12" s="9" t="inlineStr">
        <is>
          <t>EBITDA margin, 2028 target</t>
        </is>
      </c>
      <c r="B12" s="11" t="n">
        <v>0.16</v>
      </c>
      <c r="C12" s="19" t="inlineStr">
        <is>
          <t>Company 2028 target, reached in two years</t>
        </is>
      </c>
    </row>
    <row r="13">
      <c r="A13" s="9" t="inlineStr">
        <is>
          <t>Depreciation, share of revenue</t>
        </is>
      </c>
      <c r="B13" s="11" t="n">
        <v>0.022</v>
      </c>
    </row>
    <row r="14">
      <c r="A14" s="9" t="inlineStr">
        <is>
          <t>Sales to capital</t>
        </is>
      </c>
      <c r="B14" s="21" t="n">
        <v>4</v>
      </c>
      <c r="C14" s="19" t="inlineStr">
        <is>
          <t>Reinvestment = revenue growth / 4</t>
        </is>
      </c>
    </row>
    <row r="15">
      <c r="A15" s="9" t="inlineStr">
        <is>
          <t>Tax rate</t>
        </is>
      </c>
      <c r="B15" s="11" t="n">
        <v>0.21</v>
      </c>
    </row>
    <row r="16">
      <c r="A16" s="9" t="inlineStr">
        <is>
          <t>Return on new capital, after year 10</t>
        </is>
      </c>
      <c r="B16" s="11" t="n">
        <v>0.2</v>
      </c>
    </row>
    <row r="17">
      <c r="A17" s="9" t="inlineStr">
        <is>
          <t>Discount rate</t>
        </is>
      </c>
      <c r="B17" s="22" t="n">
        <v>0.115</v>
      </c>
      <c r="C17" s="19" t="inlineStr">
        <is>
          <t>CAPM with beta about 1.2; no net debt</t>
        </is>
      </c>
    </row>
    <row r="18">
      <c r="A18" s="9" t="inlineStr">
        <is>
          <t>Net cash ($B)</t>
        </is>
      </c>
      <c r="B18" s="23" t="n">
        <v>13.91</v>
      </c>
      <c r="C18" s="19" t="inlineStr">
        <is>
          <t>Sep 30 2026: $16.76B cash less $2.85B debt</t>
        </is>
      </c>
    </row>
    <row r="19">
      <c r="A19" s="9" t="inlineStr">
        <is>
          <t>Diluted shares (billions)</t>
        </is>
      </c>
      <c r="B19" s="24" t="n">
        <v>0.2647</v>
      </c>
    </row>
    <row r="21" ht="20" customHeight="1">
      <c r="A21" s="5" t="inlineStr">
        <is>
          <t>PROJECTION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 ht="30" customHeight="1">
      <c r="A22" s="7" t="inlineStr">
        <is>
          <t>Year</t>
        </is>
      </c>
      <c r="B22" s="8" t="inlineStr">
        <is>
          <t>2027</t>
        </is>
      </c>
      <c r="C22" s="8" t="inlineStr">
        <is>
          <t>2028</t>
        </is>
      </c>
      <c r="D22" s="8" t="inlineStr">
        <is>
          <t>2029</t>
        </is>
      </c>
      <c r="E22" s="8" t="inlineStr">
        <is>
          <t>2030</t>
        </is>
      </c>
      <c r="F22" s="8" t="inlineStr">
        <is>
          <t>2031</t>
        </is>
      </c>
      <c r="G22" s="8" t="inlineStr">
        <is>
          <t>2032</t>
        </is>
      </c>
      <c r="H22" s="8" t="inlineStr">
        <is>
          <t>2033</t>
        </is>
      </c>
      <c r="I22" s="8" t="inlineStr">
        <is>
          <t>2034</t>
        </is>
      </c>
      <c r="J22" s="8" t="inlineStr">
        <is>
          <t>2035</t>
        </is>
      </c>
      <c r="K22" s="8" t="inlineStr">
        <is>
          <t>2036</t>
        </is>
      </c>
    </row>
    <row r="23">
      <c r="A23" s="9" t="inlineStr">
        <is>
          <t>Year number</t>
        </is>
      </c>
      <c r="B23" s="25" t="n">
        <v>1</v>
      </c>
      <c r="C23" s="25" t="n">
        <v>2</v>
      </c>
      <c r="D23" s="25" t="n">
        <v>3</v>
      </c>
      <c r="E23" s="25" t="n">
        <v>4</v>
      </c>
      <c r="F23" s="25" t="n">
        <v>5</v>
      </c>
      <c r="G23" s="25" t="n">
        <v>6</v>
      </c>
      <c r="H23" s="25" t="n">
        <v>7</v>
      </c>
      <c r="I23" s="25" t="n">
        <v>8</v>
      </c>
      <c r="J23" s="25" t="n">
        <v>9</v>
      </c>
      <c r="K23" s="25" t="n">
        <v>10</v>
      </c>
    </row>
    <row r="24">
      <c r="A24" s="9" t="inlineStr">
        <is>
          <t>Revenue growth</t>
        </is>
      </c>
      <c r="B24" s="15">
        <f>$B$8</f>
        <v/>
      </c>
      <c r="C24" s="15">
        <f>$B$9</f>
        <v/>
      </c>
      <c r="D24" s="15">
        <f>$B$9+($B$10-$B$9)*(D23-2)/8</f>
        <v/>
      </c>
      <c r="E24" s="15">
        <f>$B$9+($B$10-$B$9)*(E23-2)/8</f>
        <v/>
      </c>
      <c r="F24" s="15">
        <f>$B$9+($B$10-$B$9)*(F23-2)/8</f>
        <v/>
      </c>
      <c r="G24" s="15">
        <f>$B$9+($B$10-$B$9)*(G23-2)/8</f>
        <v/>
      </c>
      <c r="H24" s="15">
        <f>$B$9+($B$10-$B$9)*(H23-2)/8</f>
        <v/>
      </c>
      <c r="I24" s="15">
        <f>$B$9+($B$10-$B$9)*(I23-2)/8</f>
        <v/>
      </c>
      <c r="J24" s="15">
        <f>$B$9+($B$10-$B$9)*(J23-2)/8</f>
        <v/>
      </c>
      <c r="K24" s="15">
        <f>$B$9+($B$10-$B$9)*(K23-2)/8</f>
        <v/>
      </c>
    </row>
    <row r="25">
      <c r="A25" s="9" t="inlineStr">
        <is>
          <t>Revenue ($B)</t>
        </is>
      </c>
      <c r="B25" s="26">
        <f>$B$7*(1+B24)</f>
        <v/>
      </c>
      <c r="C25" s="26">
        <f>B25*(1+C24)</f>
        <v/>
      </c>
      <c r="D25" s="26">
        <f>C25*(1+D24)</f>
        <v/>
      </c>
      <c r="E25" s="26">
        <f>D25*(1+E24)</f>
        <v/>
      </c>
      <c r="F25" s="26">
        <f>E25*(1+F24)</f>
        <v/>
      </c>
      <c r="G25" s="26">
        <f>F25*(1+G24)</f>
        <v/>
      </c>
      <c r="H25" s="26">
        <f>G25*(1+H24)</f>
        <v/>
      </c>
      <c r="I25" s="26">
        <f>H25*(1+I24)</f>
        <v/>
      </c>
      <c r="J25" s="26">
        <f>I25*(1+J24)</f>
        <v/>
      </c>
      <c r="K25" s="26">
        <f>J25*(1+K24)</f>
        <v/>
      </c>
    </row>
    <row r="26">
      <c r="A26" s="9" t="inlineStr">
        <is>
          <t>EBITDA margin</t>
        </is>
      </c>
      <c r="B26" s="15">
        <f>$B$11+($B$12-$B$11)*MIN(1,B23/2)</f>
        <v/>
      </c>
      <c r="C26" s="15">
        <f>$B$11+($B$12-$B$11)*MIN(1,C23/2)</f>
        <v/>
      </c>
      <c r="D26" s="15">
        <f>$B$11+($B$12-$B$11)*MIN(1,D23/2)</f>
        <v/>
      </c>
      <c r="E26" s="15">
        <f>$B$11+($B$12-$B$11)*MIN(1,E23/2)</f>
        <v/>
      </c>
      <c r="F26" s="15">
        <f>$B$11+($B$12-$B$11)*MIN(1,F23/2)</f>
        <v/>
      </c>
      <c r="G26" s="15">
        <f>$B$11+($B$12-$B$11)*MIN(1,G23/2)</f>
        <v/>
      </c>
      <c r="H26" s="15">
        <f>$B$11+($B$12-$B$11)*MIN(1,H23/2)</f>
        <v/>
      </c>
      <c r="I26" s="15">
        <f>$B$11+($B$12-$B$11)*MIN(1,I23/2)</f>
        <v/>
      </c>
      <c r="J26" s="15">
        <f>$B$11+($B$12-$B$11)*MIN(1,J23/2)</f>
        <v/>
      </c>
      <c r="K26" s="15">
        <f>$B$11+($B$12-$B$11)*MIN(1,K23/2)</f>
        <v/>
      </c>
    </row>
    <row r="27">
      <c r="A27" s="9" t="inlineStr">
        <is>
          <t>Operating income ($B)</t>
        </is>
      </c>
      <c r="B27" s="26">
        <f>B25*(B26-$B$13)</f>
        <v/>
      </c>
      <c r="C27" s="26">
        <f>C25*(C26-$B$13)</f>
        <v/>
      </c>
      <c r="D27" s="26">
        <f>D25*(D26-$B$13)</f>
        <v/>
      </c>
      <c r="E27" s="26">
        <f>E25*(E26-$B$13)</f>
        <v/>
      </c>
      <c r="F27" s="26">
        <f>F25*(F26-$B$13)</f>
        <v/>
      </c>
      <c r="G27" s="26">
        <f>G25*(G26-$B$13)</f>
        <v/>
      </c>
      <c r="H27" s="26">
        <f>H25*(H26-$B$13)</f>
        <v/>
      </c>
      <c r="I27" s="26">
        <f>I25*(I26-$B$13)</f>
        <v/>
      </c>
      <c r="J27" s="26">
        <f>J25*(J26-$B$13)</f>
        <v/>
      </c>
      <c r="K27" s="26">
        <f>K25*(K26-$B$13)</f>
        <v/>
      </c>
    </row>
    <row r="28">
      <c r="A28" s="9" t="inlineStr">
        <is>
          <t>After-tax operating income ($B)</t>
        </is>
      </c>
      <c r="B28" s="26">
        <f>B27*(1-$B$15)</f>
        <v/>
      </c>
      <c r="C28" s="26">
        <f>C27*(1-$B$15)</f>
        <v/>
      </c>
      <c r="D28" s="26">
        <f>D27*(1-$B$15)</f>
        <v/>
      </c>
      <c r="E28" s="26">
        <f>E27*(1-$B$15)</f>
        <v/>
      </c>
      <c r="F28" s="26">
        <f>F27*(1-$B$15)</f>
        <v/>
      </c>
      <c r="G28" s="26">
        <f>G27*(1-$B$15)</f>
        <v/>
      </c>
      <c r="H28" s="26">
        <f>H27*(1-$B$15)</f>
        <v/>
      </c>
      <c r="I28" s="26">
        <f>I27*(1-$B$15)</f>
        <v/>
      </c>
      <c r="J28" s="26">
        <f>J27*(1-$B$15)</f>
        <v/>
      </c>
      <c r="K28" s="26">
        <f>K27*(1-$B$15)</f>
        <v/>
      </c>
    </row>
    <row r="29">
      <c r="A29" s="9" t="inlineStr">
        <is>
          <t>Reinvestment ($B)</t>
        </is>
      </c>
      <c r="B29" s="26">
        <f>(B25-$B$7)/$B$14</f>
        <v/>
      </c>
      <c r="C29" s="26">
        <f>(C25-B25)/$B$14</f>
        <v/>
      </c>
      <c r="D29" s="26">
        <f>(D25-C25)/$B$14</f>
        <v/>
      </c>
      <c r="E29" s="26">
        <f>(E25-D25)/$B$14</f>
        <v/>
      </c>
      <c r="F29" s="26">
        <f>(F25-E25)/$B$14</f>
        <v/>
      </c>
      <c r="G29" s="26">
        <f>(G25-F25)/$B$14</f>
        <v/>
      </c>
      <c r="H29" s="26">
        <f>(H25-G25)/$B$14</f>
        <v/>
      </c>
      <c r="I29" s="26">
        <f>(I25-H25)/$B$14</f>
        <v/>
      </c>
      <c r="J29" s="26">
        <f>(J25-I25)/$B$14</f>
        <v/>
      </c>
      <c r="K29" s="26">
        <f>(K25-J25)/$B$14</f>
        <v/>
      </c>
    </row>
    <row r="30">
      <c r="A30" s="12" t="inlineStr">
        <is>
          <t>Free cash flow to the firm ($B)</t>
        </is>
      </c>
      <c r="B30" s="27">
        <f>B28-B29</f>
        <v/>
      </c>
      <c r="C30" s="27">
        <f>C28-C29</f>
        <v/>
      </c>
      <c r="D30" s="27">
        <f>D28-D29</f>
        <v/>
      </c>
      <c r="E30" s="27">
        <f>E28-E29</f>
        <v/>
      </c>
      <c r="F30" s="27">
        <f>F28-F29</f>
        <v/>
      </c>
      <c r="G30" s="27">
        <f>G28-G29</f>
        <v/>
      </c>
      <c r="H30" s="27">
        <f>H28-H29</f>
        <v/>
      </c>
      <c r="I30" s="27">
        <f>I28-I29</f>
        <v/>
      </c>
      <c r="J30" s="27">
        <f>J28-J29</f>
        <v/>
      </c>
      <c r="K30" s="27">
        <f>K28-K29</f>
        <v/>
      </c>
    </row>
    <row r="31">
      <c r="A31" s="9" t="inlineStr">
        <is>
          <t>Discount factor (mid-year)</t>
        </is>
      </c>
      <c r="B31" s="28">
        <f>1/(1+$B$17)^(B23-0.5)</f>
        <v/>
      </c>
      <c r="C31" s="28">
        <f>1/(1+$B$17)^(C23-0.5)</f>
        <v/>
      </c>
      <c r="D31" s="28">
        <f>1/(1+$B$17)^(D23-0.5)</f>
        <v/>
      </c>
      <c r="E31" s="28">
        <f>1/(1+$B$17)^(E23-0.5)</f>
        <v/>
      </c>
      <c r="F31" s="28">
        <f>1/(1+$B$17)^(F23-0.5)</f>
        <v/>
      </c>
      <c r="G31" s="28">
        <f>1/(1+$B$17)^(G23-0.5)</f>
        <v/>
      </c>
      <c r="H31" s="28">
        <f>1/(1+$B$17)^(H23-0.5)</f>
        <v/>
      </c>
      <c r="I31" s="28">
        <f>1/(1+$B$17)^(I23-0.5)</f>
        <v/>
      </c>
      <c r="J31" s="28">
        <f>1/(1+$B$17)^(J23-0.5)</f>
        <v/>
      </c>
      <c r="K31" s="28">
        <f>1/(1+$B$17)^(K23-0.5)</f>
        <v/>
      </c>
    </row>
    <row r="32">
      <c r="A32" s="9" t="inlineStr">
        <is>
          <t>Present value ($B)</t>
        </is>
      </c>
      <c r="B32" s="26">
        <f>B30*B31</f>
        <v/>
      </c>
      <c r="C32" s="26">
        <f>C30*C31</f>
        <v/>
      </c>
      <c r="D32" s="26">
        <f>D30*D31</f>
        <v/>
      </c>
      <c r="E32" s="26">
        <f>E30*E31</f>
        <v/>
      </c>
      <c r="F32" s="26">
        <f>F30*F31</f>
        <v/>
      </c>
      <c r="G32" s="26">
        <f>G30*G31</f>
        <v/>
      </c>
      <c r="H32" s="26">
        <f>H30*H31</f>
        <v/>
      </c>
      <c r="I32" s="26">
        <f>I30*I31</f>
        <v/>
      </c>
      <c r="J32" s="26">
        <f>J30*J31</f>
        <v/>
      </c>
      <c r="K32" s="26">
        <f>K30*K31</f>
        <v/>
      </c>
    </row>
    <row r="34" ht="20" customHeight="1">
      <c r="A34" s="5" t="inlineStr">
        <is>
          <t>BRIDGE TO VALUE PER SHARE</t>
        </is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</row>
    <row r="35">
      <c r="A35" s="9" t="inlineStr">
        <is>
          <t>Present value of ten years of cash flow ($B)</t>
        </is>
      </c>
      <c r="B35" s="26">
        <f>SUM(B32:K32)</f>
        <v/>
      </c>
    </row>
    <row r="36">
      <c r="A36" s="9" t="inlineStr">
        <is>
          <t>Year-11 after-tax operating income ($B)</t>
        </is>
      </c>
      <c r="B36" s="26">
        <f>K27*(1+$B$10)*(1-$B$15)</f>
        <v/>
      </c>
    </row>
    <row r="37">
      <c r="A37" s="9" t="inlineStr">
        <is>
          <t>Terminal value ($B)</t>
        </is>
      </c>
      <c r="B37" s="26">
        <f>B36*(1-$B$10/$B$16)/($B$17-$B$10)</f>
        <v/>
      </c>
      <c r="C37" s="19" t="inlineStr">
        <is>
          <t>NOPAT11 x (1 - g / return on new capital) / (discount rate - g)</t>
        </is>
      </c>
    </row>
    <row r="38">
      <c r="A38" s="9" t="inlineStr">
        <is>
          <t>Present value of terminal value ($B)</t>
        </is>
      </c>
      <c r="B38" s="26">
        <f>B37/(1+$B$17)^9.5</f>
        <v/>
      </c>
    </row>
    <row r="39">
      <c r="A39" s="9" t="inlineStr">
        <is>
          <t>Enterprise value ($B)</t>
        </is>
      </c>
      <c r="B39" s="26">
        <f>B35+B38</f>
        <v/>
      </c>
    </row>
    <row r="40">
      <c r="A40" s="9" t="inlineStr">
        <is>
          <t>Equity value ($B)</t>
        </is>
      </c>
      <c r="B40" s="26">
        <f>B39+$B$18</f>
        <v/>
      </c>
    </row>
    <row r="41">
      <c r="A41" s="12" t="inlineStr">
        <is>
          <t>Value per share ($)</t>
        </is>
      </c>
      <c r="B41" s="13">
        <f>B40/$B$19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40" customWidth="1" min="12" max="12"/>
  </cols>
  <sheetData>
    <row r="1">
      <c r="A1" s="1" t="inlineStr">
        <is>
          <t>LDB FINANCE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6" customHeight="1">
      <c r="A2" s="3" t="inlineStr">
        <is>
          <t>GE Vernova (GEV)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4" t="inlineStr">
        <is>
          <t>Bull case: ten-year free cash flow to the firm, $ billions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6" ht="20" customHeight="1">
      <c r="A6" s="5" t="inlineStr">
        <is>
          <t>INPUTS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>
      <c r="A7" s="9" t="inlineStr">
        <is>
          <t>Revenue, 2026 ($B)</t>
        </is>
      </c>
      <c r="B7" s="20" t="n">
        <v>47</v>
      </c>
      <c r="C7" s="19" t="inlineStr">
        <is>
          <t>Guidance</t>
        </is>
      </c>
    </row>
    <row r="8">
      <c r="A8" s="9" t="inlineStr">
        <is>
          <t>Revenue growth, 2027</t>
        </is>
      </c>
      <c r="B8" s="11" t="n">
        <v>0.16</v>
      </c>
    </row>
    <row r="9">
      <c r="A9" s="9" t="inlineStr">
        <is>
          <t>Revenue growth, 2028</t>
        </is>
      </c>
      <c r="B9" s="11" t="n">
        <v>0.14</v>
      </c>
      <c r="C9" s="19" t="inlineStr">
        <is>
          <t>Then fades to terminal growth by 2036</t>
        </is>
      </c>
    </row>
    <row r="10">
      <c r="A10" s="9" t="inlineStr">
        <is>
          <t>Terminal growth</t>
        </is>
      </c>
      <c r="B10" s="11" t="n">
        <v>0.03</v>
      </c>
    </row>
    <row r="11">
      <c r="A11" s="9" t="inlineStr">
        <is>
          <t>EBITDA margin, 2026</t>
        </is>
      </c>
      <c r="B11" s="11" t="n">
        <v>0.14</v>
      </c>
    </row>
    <row r="12">
      <c r="A12" s="9" t="inlineStr">
        <is>
          <t>EBITDA margin, 2028 target</t>
        </is>
      </c>
      <c r="B12" s="11" t="n">
        <v>0.23</v>
      </c>
      <c r="C12" s="19" t="inlineStr">
        <is>
          <t>Company 2028 target, reached in two years</t>
        </is>
      </c>
    </row>
    <row r="13">
      <c r="A13" s="9" t="inlineStr">
        <is>
          <t>Depreciation, share of revenue</t>
        </is>
      </c>
      <c r="B13" s="11" t="n">
        <v>0.022</v>
      </c>
    </row>
    <row r="14">
      <c r="A14" s="9" t="inlineStr">
        <is>
          <t>Sales to capital</t>
        </is>
      </c>
      <c r="B14" s="21" t="n">
        <v>4</v>
      </c>
      <c r="C14" s="19" t="inlineStr">
        <is>
          <t>Reinvestment = revenue growth / 4</t>
        </is>
      </c>
    </row>
    <row r="15">
      <c r="A15" s="9" t="inlineStr">
        <is>
          <t>Tax rate</t>
        </is>
      </c>
      <c r="B15" s="11" t="n">
        <v>0.21</v>
      </c>
    </row>
    <row r="16">
      <c r="A16" s="9" t="inlineStr">
        <is>
          <t>Return on new capital, after year 10</t>
        </is>
      </c>
      <c r="B16" s="11" t="n">
        <v>0.2</v>
      </c>
    </row>
    <row r="17">
      <c r="A17" s="9" t="inlineStr">
        <is>
          <t>Discount rate</t>
        </is>
      </c>
      <c r="B17" s="22" t="n">
        <v>0.097</v>
      </c>
      <c r="C17" s="19" t="inlineStr">
        <is>
          <t>CAPM with beta about 1.2; no net debt</t>
        </is>
      </c>
    </row>
    <row r="18">
      <c r="A18" s="9" t="inlineStr">
        <is>
          <t>Net cash ($B)</t>
        </is>
      </c>
      <c r="B18" s="23" t="n">
        <v>13.91</v>
      </c>
      <c r="C18" s="19" t="inlineStr">
        <is>
          <t>Sep 30 2026: $16.76B cash less $2.85B debt</t>
        </is>
      </c>
    </row>
    <row r="19">
      <c r="A19" s="9" t="inlineStr">
        <is>
          <t>Diluted shares (billions)</t>
        </is>
      </c>
      <c r="B19" s="24" t="n">
        <v>0.2647</v>
      </c>
    </row>
    <row r="21" ht="20" customHeight="1">
      <c r="A21" s="5" t="inlineStr">
        <is>
          <t>PROJECTION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 ht="30" customHeight="1">
      <c r="A22" s="7" t="inlineStr">
        <is>
          <t>Year</t>
        </is>
      </c>
      <c r="B22" s="8" t="inlineStr">
        <is>
          <t>2027</t>
        </is>
      </c>
      <c r="C22" s="8" t="inlineStr">
        <is>
          <t>2028</t>
        </is>
      </c>
      <c r="D22" s="8" t="inlineStr">
        <is>
          <t>2029</t>
        </is>
      </c>
      <c r="E22" s="8" t="inlineStr">
        <is>
          <t>2030</t>
        </is>
      </c>
      <c r="F22" s="8" t="inlineStr">
        <is>
          <t>2031</t>
        </is>
      </c>
      <c r="G22" s="8" t="inlineStr">
        <is>
          <t>2032</t>
        </is>
      </c>
      <c r="H22" s="8" t="inlineStr">
        <is>
          <t>2033</t>
        </is>
      </c>
      <c r="I22" s="8" t="inlineStr">
        <is>
          <t>2034</t>
        </is>
      </c>
      <c r="J22" s="8" t="inlineStr">
        <is>
          <t>2035</t>
        </is>
      </c>
      <c r="K22" s="8" t="inlineStr">
        <is>
          <t>2036</t>
        </is>
      </c>
    </row>
    <row r="23">
      <c r="A23" s="9" t="inlineStr">
        <is>
          <t>Year number</t>
        </is>
      </c>
      <c r="B23" s="25" t="n">
        <v>1</v>
      </c>
      <c r="C23" s="25" t="n">
        <v>2</v>
      </c>
      <c r="D23" s="25" t="n">
        <v>3</v>
      </c>
      <c r="E23" s="25" t="n">
        <v>4</v>
      </c>
      <c r="F23" s="25" t="n">
        <v>5</v>
      </c>
      <c r="G23" s="25" t="n">
        <v>6</v>
      </c>
      <c r="H23" s="25" t="n">
        <v>7</v>
      </c>
      <c r="I23" s="25" t="n">
        <v>8</v>
      </c>
      <c r="J23" s="25" t="n">
        <v>9</v>
      </c>
      <c r="K23" s="25" t="n">
        <v>10</v>
      </c>
    </row>
    <row r="24">
      <c r="A24" s="9" t="inlineStr">
        <is>
          <t>Revenue growth</t>
        </is>
      </c>
      <c r="B24" s="15">
        <f>$B$8</f>
        <v/>
      </c>
      <c r="C24" s="15">
        <f>$B$9</f>
        <v/>
      </c>
      <c r="D24" s="15">
        <f>$B$9+($B$10-$B$9)*(D23-2)/8</f>
        <v/>
      </c>
      <c r="E24" s="15">
        <f>$B$9+($B$10-$B$9)*(E23-2)/8</f>
        <v/>
      </c>
      <c r="F24" s="15">
        <f>$B$9+($B$10-$B$9)*(F23-2)/8</f>
        <v/>
      </c>
      <c r="G24" s="15">
        <f>$B$9+($B$10-$B$9)*(G23-2)/8</f>
        <v/>
      </c>
      <c r="H24" s="15">
        <f>$B$9+($B$10-$B$9)*(H23-2)/8</f>
        <v/>
      </c>
      <c r="I24" s="15">
        <f>$B$9+($B$10-$B$9)*(I23-2)/8</f>
        <v/>
      </c>
      <c r="J24" s="15">
        <f>$B$9+($B$10-$B$9)*(J23-2)/8</f>
        <v/>
      </c>
      <c r="K24" s="15">
        <f>$B$9+($B$10-$B$9)*(K23-2)/8</f>
        <v/>
      </c>
    </row>
    <row r="25">
      <c r="A25" s="9" t="inlineStr">
        <is>
          <t>Revenue ($B)</t>
        </is>
      </c>
      <c r="B25" s="26">
        <f>$B$7*(1+B24)</f>
        <v/>
      </c>
      <c r="C25" s="26">
        <f>B25*(1+C24)</f>
        <v/>
      </c>
      <c r="D25" s="26">
        <f>C25*(1+D24)</f>
        <v/>
      </c>
      <c r="E25" s="26">
        <f>D25*(1+E24)</f>
        <v/>
      </c>
      <c r="F25" s="26">
        <f>E25*(1+F24)</f>
        <v/>
      </c>
      <c r="G25" s="26">
        <f>F25*(1+G24)</f>
        <v/>
      </c>
      <c r="H25" s="26">
        <f>G25*(1+H24)</f>
        <v/>
      </c>
      <c r="I25" s="26">
        <f>H25*(1+I24)</f>
        <v/>
      </c>
      <c r="J25" s="26">
        <f>I25*(1+J24)</f>
        <v/>
      </c>
      <c r="K25" s="26">
        <f>J25*(1+K24)</f>
        <v/>
      </c>
    </row>
    <row r="26">
      <c r="A26" s="9" t="inlineStr">
        <is>
          <t>EBITDA margin</t>
        </is>
      </c>
      <c r="B26" s="15">
        <f>$B$11+($B$12-$B$11)*MIN(1,B23/2)</f>
        <v/>
      </c>
      <c r="C26" s="15">
        <f>$B$11+($B$12-$B$11)*MIN(1,C23/2)</f>
        <v/>
      </c>
      <c r="D26" s="15">
        <f>$B$11+($B$12-$B$11)*MIN(1,D23/2)</f>
        <v/>
      </c>
      <c r="E26" s="15">
        <f>$B$11+($B$12-$B$11)*MIN(1,E23/2)</f>
        <v/>
      </c>
      <c r="F26" s="15">
        <f>$B$11+($B$12-$B$11)*MIN(1,F23/2)</f>
        <v/>
      </c>
      <c r="G26" s="15">
        <f>$B$11+($B$12-$B$11)*MIN(1,G23/2)</f>
        <v/>
      </c>
      <c r="H26" s="15">
        <f>$B$11+($B$12-$B$11)*MIN(1,H23/2)</f>
        <v/>
      </c>
      <c r="I26" s="15">
        <f>$B$11+($B$12-$B$11)*MIN(1,I23/2)</f>
        <v/>
      </c>
      <c r="J26" s="15">
        <f>$B$11+($B$12-$B$11)*MIN(1,J23/2)</f>
        <v/>
      </c>
      <c r="K26" s="15">
        <f>$B$11+($B$12-$B$11)*MIN(1,K23/2)</f>
        <v/>
      </c>
    </row>
    <row r="27">
      <c r="A27" s="9" t="inlineStr">
        <is>
          <t>Operating income ($B)</t>
        </is>
      </c>
      <c r="B27" s="26">
        <f>B25*(B26-$B$13)</f>
        <v/>
      </c>
      <c r="C27" s="26">
        <f>C25*(C26-$B$13)</f>
        <v/>
      </c>
      <c r="D27" s="26">
        <f>D25*(D26-$B$13)</f>
        <v/>
      </c>
      <c r="E27" s="26">
        <f>E25*(E26-$B$13)</f>
        <v/>
      </c>
      <c r="F27" s="26">
        <f>F25*(F26-$B$13)</f>
        <v/>
      </c>
      <c r="G27" s="26">
        <f>G25*(G26-$B$13)</f>
        <v/>
      </c>
      <c r="H27" s="26">
        <f>H25*(H26-$B$13)</f>
        <v/>
      </c>
      <c r="I27" s="26">
        <f>I25*(I26-$B$13)</f>
        <v/>
      </c>
      <c r="J27" s="26">
        <f>J25*(J26-$B$13)</f>
        <v/>
      </c>
      <c r="K27" s="26">
        <f>K25*(K26-$B$13)</f>
        <v/>
      </c>
    </row>
    <row r="28">
      <c r="A28" s="9" t="inlineStr">
        <is>
          <t>After-tax operating income ($B)</t>
        </is>
      </c>
      <c r="B28" s="26">
        <f>B27*(1-$B$15)</f>
        <v/>
      </c>
      <c r="C28" s="26">
        <f>C27*(1-$B$15)</f>
        <v/>
      </c>
      <c r="D28" s="26">
        <f>D27*(1-$B$15)</f>
        <v/>
      </c>
      <c r="E28" s="26">
        <f>E27*(1-$B$15)</f>
        <v/>
      </c>
      <c r="F28" s="26">
        <f>F27*(1-$B$15)</f>
        <v/>
      </c>
      <c r="G28" s="26">
        <f>G27*(1-$B$15)</f>
        <v/>
      </c>
      <c r="H28" s="26">
        <f>H27*(1-$B$15)</f>
        <v/>
      </c>
      <c r="I28" s="26">
        <f>I27*(1-$B$15)</f>
        <v/>
      </c>
      <c r="J28" s="26">
        <f>J27*(1-$B$15)</f>
        <v/>
      </c>
      <c r="K28" s="26">
        <f>K27*(1-$B$15)</f>
        <v/>
      </c>
    </row>
    <row r="29">
      <c r="A29" s="9" t="inlineStr">
        <is>
          <t>Reinvestment ($B)</t>
        </is>
      </c>
      <c r="B29" s="26">
        <f>(B25-$B$7)/$B$14</f>
        <v/>
      </c>
      <c r="C29" s="26">
        <f>(C25-B25)/$B$14</f>
        <v/>
      </c>
      <c r="D29" s="26">
        <f>(D25-C25)/$B$14</f>
        <v/>
      </c>
      <c r="E29" s="26">
        <f>(E25-D25)/$B$14</f>
        <v/>
      </c>
      <c r="F29" s="26">
        <f>(F25-E25)/$B$14</f>
        <v/>
      </c>
      <c r="G29" s="26">
        <f>(G25-F25)/$B$14</f>
        <v/>
      </c>
      <c r="H29" s="26">
        <f>(H25-G25)/$B$14</f>
        <v/>
      </c>
      <c r="I29" s="26">
        <f>(I25-H25)/$B$14</f>
        <v/>
      </c>
      <c r="J29" s="26">
        <f>(J25-I25)/$B$14</f>
        <v/>
      </c>
      <c r="K29" s="26">
        <f>(K25-J25)/$B$14</f>
        <v/>
      </c>
    </row>
    <row r="30">
      <c r="A30" s="12" t="inlineStr">
        <is>
          <t>Free cash flow to the firm ($B)</t>
        </is>
      </c>
      <c r="B30" s="27">
        <f>B28-B29</f>
        <v/>
      </c>
      <c r="C30" s="27">
        <f>C28-C29</f>
        <v/>
      </c>
      <c r="D30" s="27">
        <f>D28-D29</f>
        <v/>
      </c>
      <c r="E30" s="27">
        <f>E28-E29</f>
        <v/>
      </c>
      <c r="F30" s="27">
        <f>F28-F29</f>
        <v/>
      </c>
      <c r="G30" s="27">
        <f>G28-G29</f>
        <v/>
      </c>
      <c r="H30" s="27">
        <f>H28-H29</f>
        <v/>
      </c>
      <c r="I30" s="27">
        <f>I28-I29</f>
        <v/>
      </c>
      <c r="J30" s="27">
        <f>J28-J29</f>
        <v/>
      </c>
      <c r="K30" s="27">
        <f>K28-K29</f>
        <v/>
      </c>
    </row>
    <row r="31">
      <c r="A31" s="9" t="inlineStr">
        <is>
          <t>Discount factor (mid-year)</t>
        </is>
      </c>
      <c r="B31" s="28">
        <f>1/(1+$B$17)^(B23-0.5)</f>
        <v/>
      </c>
      <c r="C31" s="28">
        <f>1/(1+$B$17)^(C23-0.5)</f>
        <v/>
      </c>
      <c r="D31" s="28">
        <f>1/(1+$B$17)^(D23-0.5)</f>
        <v/>
      </c>
      <c r="E31" s="28">
        <f>1/(1+$B$17)^(E23-0.5)</f>
        <v/>
      </c>
      <c r="F31" s="28">
        <f>1/(1+$B$17)^(F23-0.5)</f>
        <v/>
      </c>
      <c r="G31" s="28">
        <f>1/(1+$B$17)^(G23-0.5)</f>
        <v/>
      </c>
      <c r="H31" s="28">
        <f>1/(1+$B$17)^(H23-0.5)</f>
        <v/>
      </c>
      <c r="I31" s="28">
        <f>1/(1+$B$17)^(I23-0.5)</f>
        <v/>
      </c>
      <c r="J31" s="28">
        <f>1/(1+$B$17)^(J23-0.5)</f>
        <v/>
      </c>
      <c r="K31" s="28">
        <f>1/(1+$B$17)^(K23-0.5)</f>
        <v/>
      </c>
    </row>
    <row r="32">
      <c r="A32" s="9" t="inlineStr">
        <is>
          <t>Present value ($B)</t>
        </is>
      </c>
      <c r="B32" s="26">
        <f>B30*B31</f>
        <v/>
      </c>
      <c r="C32" s="26">
        <f>C30*C31</f>
        <v/>
      </c>
      <c r="D32" s="26">
        <f>D30*D31</f>
        <v/>
      </c>
      <c r="E32" s="26">
        <f>E30*E31</f>
        <v/>
      </c>
      <c r="F32" s="26">
        <f>F30*F31</f>
        <v/>
      </c>
      <c r="G32" s="26">
        <f>G30*G31</f>
        <v/>
      </c>
      <c r="H32" s="26">
        <f>H30*H31</f>
        <v/>
      </c>
      <c r="I32" s="26">
        <f>I30*I31</f>
        <v/>
      </c>
      <c r="J32" s="26">
        <f>J30*J31</f>
        <v/>
      </c>
      <c r="K32" s="26">
        <f>K30*K31</f>
        <v/>
      </c>
    </row>
    <row r="34" ht="20" customHeight="1">
      <c r="A34" s="5" t="inlineStr">
        <is>
          <t>BRIDGE TO VALUE PER SHARE</t>
        </is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</row>
    <row r="35">
      <c r="A35" s="9" t="inlineStr">
        <is>
          <t>Present value of ten years of cash flow ($B)</t>
        </is>
      </c>
      <c r="B35" s="26">
        <f>SUM(B32:K32)</f>
        <v/>
      </c>
    </row>
    <row r="36">
      <c r="A36" s="9" t="inlineStr">
        <is>
          <t>Year-11 after-tax operating income ($B)</t>
        </is>
      </c>
      <c r="B36" s="26">
        <f>K27*(1+$B$10)*(1-$B$15)</f>
        <v/>
      </c>
    </row>
    <row r="37">
      <c r="A37" s="9" t="inlineStr">
        <is>
          <t>Terminal value ($B)</t>
        </is>
      </c>
      <c r="B37" s="26">
        <f>B36*(1-$B$10/$B$16)/($B$17-$B$10)</f>
        <v/>
      </c>
      <c r="C37" s="19" t="inlineStr">
        <is>
          <t>NOPAT11 x (1 - g / return on new capital) / (discount rate - g)</t>
        </is>
      </c>
    </row>
    <row r="38">
      <c r="A38" s="9" t="inlineStr">
        <is>
          <t>Present value of terminal value ($B)</t>
        </is>
      </c>
      <c r="B38" s="26">
        <f>B37/(1+$B$17)^9.5</f>
        <v/>
      </c>
    </row>
    <row r="39">
      <c r="A39" s="9" t="inlineStr">
        <is>
          <t>Enterprise value ($B)</t>
        </is>
      </c>
      <c r="B39" s="26">
        <f>B35+B38</f>
        <v/>
      </c>
    </row>
    <row r="40">
      <c r="A40" s="9" t="inlineStr">
        <is>
          <t>Equity value ($B)</t>
        </is>
      </c>
      <c r="B40" s="26">
        <f>B39+$B$18</f>
        <v/>
      </c>
    </row>
    <row r="41">
      <c r="A41" s="12" t="inlineStr">
        <is>
          <t>Value per share ($)</t>
        </is>
      </c>
      <c r="B41" s="13">
        <f>B40/$B$19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LDB Finance</dc:creator>
  <dc:title xmlns:dc="http://purl.org/dc/elements/1.1/">GE Vernova (GEV)</dc:title>
  <dcterms:created xmlns:dcterms="http://purl.org/dc/terms/" xmlns:xsi="http://www.w3.org/2001/XMLSchema-instance" xsi:type="dcterms:W3CDTF">2026-10-29T08:26:06Z</dcterms:created>
  <dcterms:modified xmlns:dcterms="http://purl.org/dc/terms/" xmlns:xsi="http://www.w3.org/2001/XMLSchema-instance" xsi:type="dcterms:W3CDTF">2026-10-29T08:26:07Z</dcterms:modified>
</cp:coreProperties>
</file>