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Model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<sst xmlns="http://schemas.openxmlformats.org/spreadsheetml/2006/main" count="53" uniqueCount="43">
  <si>
    <t xml:space="preserve">LDB FINANCE</t>
  </si>
  <si>
    <t xml:space="preserve">Firefly Aerospace (FLY)</t>
  </si>
  <si>
    <t xml:space="preserve">Scenario model: 2030 earning power, capitalised and discounted back four years, plus cash flow along the way  ·  Inputs in blue can be changed; everything else recalculates.</t>
  </si>
  <si>
    <t xml:space="preserve">SCENARIOS</t>
  </si>
  <si>
    <t xml:space="preserve">Bear</t>
  </si>
  <si>
    <t xml:space="preserve">Base</t>
  </si>
  <si>
    <t xml:space="preserve">Bull</t>
  </si>
  <si>
    <t xml:space="preserve">Value ($ per share)</t>
  </si>
  <si>
    <t xml:space="preserve">Probability</t>
  </si>
  <si>
    <t xml:space="preserve">Probability-weighted value ($ per share)</t>
  </si>
  <si>
    <t xml:space="preserve">Price at writing ($)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</si>
  <si>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</si>
  <si>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</si>
  <si>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</si>
  <si>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</si>
  <si>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per share ($)</t>
  </si>
  <si>
    <t xml:space="preserve">Each row reprices the base case at that discount rate.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</si>
  <si>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</si>
  <si>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</si>
  <si>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https://github.com/ldiazbusquets/finance/blob/main/_source/models/new_coverage.py, and checked against it each time the file is made.</t>
  </si>
  <si>
    <t xml:space="preserve">For education only. Not investment advice.</t>
  </si>
  <si>
    <t xml:space="preserve">Bear, base and bull in one table, $ billions</t>
  </si>
  <si>
    <t xml:space="preserve">INPUTS</t>
  </si>
  <si>
    <t xml:space="preserve">Revenue in 2030 ($B)</t>
  </si>
  <si>
    <t xml:space="preserve">Exit value to sales</t>
  </si>
  <si>
    <t xml:space="preserve">For a young company without steady profit</t>
  </si>
  <si>
    <t xml:space="preserve">Years discounted</t>
  </si>
  <si>
    <t xml:space="preserve">Net cash ($B)</t>
  </si>
  <si>
    <t xml:space="preserve">Shares by 2030 (billions)</t>
  </si>
  <si>
    <t xml:space="preserve">Free cash flow this year ($B)</t>
  </si>
  <si>
    <t xml:space="preserve">Operating cash flow less capital spending, last twelve months</t>
  </si>
  <si>
    <t xml:space="preserve">Free cash flow in 2030, share of after-tax profit</t>
  </si>
  <si>
    <t xml:space="preserve">The rest is reinvested; zero for a company without profit yet</t>
  </si>
  <si>
    <t xml:space="preserve">VALUE</t>
  </si>
  <si>
    <t xml:space="preserve">Value in 2030 ($B)</t>
  </si>
  <si>
    <t xml:space="preserve">Value today ($B)</t>
  </si>
  <si>
    <t xml:space="preserve">Free cash flow in 2030 ($B)</t>
  </si>
  <si>
    <t xml:space="preserve">Free cash flow, year 1 ($B)</t>
  </si>
  <si>
    <t xml:space="preserve">Free cash flow, year 2 ($B)</t>
  </si>
  <si>
    <t xml:space="preserve">Free cash flow, year 3 ($B)</t>
  </si>
  <si>
    <t xml:space="preserve">Free cash flow, year 4 ($B)</t>
  </si>
  <si>
    <t xml:space="preserve">Present value of free cash flow, years 1-4 ($B)</t>
  </si>
  <si>
    <t xml:space="preserve">Plus cash flow and net cash: equity value ($B)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</si>
</sst>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$#,##0.00;&quot;($&quot;#,##0.00\);\-"/>
    <numFmt numFmtId="166" formatCode="0.0%;\(0.0%\);\-"/>
    <numFmt numFmtId="167" formatCode="0.00%;\(0.00%\);\-"/>
    <numFmt numFmtId="168" formatCode="#,##0.00;\(#,##0.00\);\-"/>
    <numFmt numFmtId="169" formatCode="0.0\x"/>
    <numFmt numFmtId="170" formatCode="0"/>
    <numFmt numFmtId="171" formatCode="0.00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7A6E62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2A211A"/>
        <bgColor rgb="FF1B1511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30" hidden="false" customHeight="true" outlineLevel="0" collapsed="false">
      <c r="A7" s="7"/>
      <c r="B7" s="8" t="s">
        <v>4</v>
      </c>
      <c r="C7" s="8" t="s">
        <v>5</v>
      </c>
      <c r="D7" s="8" t="s">
        <v>6</v>
      </c>
    </row>
    <row r="8" customFormat="false" ht="15" hidden="false" customHeight="false" outlineLevel="0" collapsed="false">
      <c r="A8" s="9" t="s">
        <v>7</v>
      </c>
      <c r="B8" s="10" t="n">
        <f aca="false">Model!B28</f>
        <v>2.62845419363138</v>
      </c>
      <c r="C8" s="10" t="n">
        <f aca="false">Model!C28</f>
        <v>18.1392203700229</v>
      </c>
      <c r="D8" s="10" t="n">
        <f aca="false">Model!D28</f>
        <v>50.4071568021365</v>
      </c>
    </row>
    <row r="9" customFormat="false" ht="15" hidden="false" customHeight="false" outlineLevel="0" collapsed="false">
      <c r="A9" s="9" t="s">
        <v>8</v>
      </c>
      <c r="B9" s="11" t="n">
        <v>0.25</v>
      </c>
      <c r="C9" s="11" t="n">
        <v>0.5</v>
      </c>
      <c r="D9" s="11" t="n">
        <v>0.25</v>
      </c>
    </row>
    <row r="10" customFormat="false" ht="15" hidden="false" customHeight="false" outlineLevel="0" collapsed="false">
      <c r="A10" s="12" t="s">
        <v>9</v>
      </c>
      <c r="C10" s="13" t="n">
        <f aca="false">SUMPRODUCT(B8:D8,B9:D9)</f>
        <v>22.3285129339534</v>
      </c>
    </row>
    <row r="11" customFormat="false" ht="15" hidden="false" customHeight="false" outlineLevel="0" collapsed="false">
      <c r="A11" s="9" t="s">
        <v>10</v>
      </c>
      <c r="C11" s="14" t="n">
        <v>17.41</v>
      </c>
    </row>
    <row r="12" customFormat="false" ht="15" hidden="false" customHeight="false" outlineLevel="0" collapsed="false">
      <c r="A12" s="9" t="s">
        <v>11</v>
      </c>
      <c r="C12" s="15" t="n">
        <f aca="false">C10/C11-1</f>
        <v>0.282510794598127</v>
      </c>
    </row>
    <row r="14" customFormat="false" ht="19.5" hidden="false" customHeight="true" outlineLevel="0" collapsed="false">
      <c r="A14" s="5" t="s">
        <v>12</v>
      </c>
      <c r="B14" s="6"/>
      <c r="C14" s="6"/>
      <c r="D14" s="6"/>
      <c r="E14" s="6"/>
    </row>
    <row r="15" customFormat="false" ht="30" hidden="false" customHeight="true" outlineLevel="0" collapsed="false">
      <c r="A15" s="7" t="s">
        <v>13</v>
      </c>
      <c r="B15" s="8" t="s">
        <v>14</v>
      </c>
      <c r="C15" s="8" t="s">
        <v>15</v>
      </c>
    </row>
    <row r="16" customFormat="false" ht="15" hidden="false" customHeight="false" outlineLevel="0" collapsed="false">
      <c r="A16" s="16"/>
      <c r="B16" s="17" t="n">
        <v>0.13</v>
      </c>
      <c r="C16" s="18" t="n">
        <f aca="false">(Model!$C$19/(1+B16)^Model!$C$11+Model!$C$22/(1+B16)^1+Model!$C$23/(1+B16)^2+Model!$C$24/(1+B16)^3+Model!$C$25/(1+B16)^4+Model!$C$12)/Model!$C$13</f>
        <v>19.4451094373009</v>
      </c>
    </row>
    <row r="17" customFormat="false" ht="15" hidden="false" customHeight="false" outlineLevel="0" collapsed="false">
      <c r="A17" s="16"/>
      <c r="B17" s="17" t="n">
        <v>0.14</v>
      </c>
      <c r="C17" s="18" t="n">
        <f aca="false">(Model!$C$19/(1+B17)^Model!$C$11+Model!$C$22/(1+B17)^1+Model!$C$23/(1+B17)^2+Model!$C$24/(1+B17)^3+Model!$C$25/(1+B17)^4+Model!$C$12)/Model!$C$13</f>
        <v>18.7776553880635</v>
      </c>
    </row>
    <row r="18" customFormat="false" ht="15" hidden="false" customHeight="false" outlineLevel="0" collapsed="false">
      <c r="A18" s="16"/>
      <c r="B18" s="17" t="n">
        <v>0.15</v>
      </c>
      <c r="C18" s="18" t="n">
        <f aca="false">(Model!$C$19/(1+B18)^Model!$C$11+Model!$C$22/(1+B18)^1+Model!$C$23/(1+B18)^2+Model!$C$24/(1+B18)^3+Model!$C$25/(1+B18)^4+Model!$C$12)/Model!$C$13</f>
        <v>18.1392203700229</v>
      </c>
    </row>
    <row r="19" customFormat="false" ht="15" hidden="false" customHeight="false" outlineLevel="0" collapsed="false">
      <c r="A19" s="16"/>
      <c r="B19" s="17" t="n">
        <v>0.16</v>
      </c>
      <c r="C19" s="18" t="n">
        <f aca="false">(Model!$C$19/(1+B19)^Model!$C$11+Model!$C$22/(1+B19)^1+Model!$C$23/(1+B19)^2+Model!$C$24/(1+B19)^3+Model!$C$25/(1+B19)^4+Model!$C$12)/Model!$C$13</f>
        <v>17.5283142748761</v>
      </c>
    </row>
    <row r="20" customFormat="false" ht="15" hidden="false" customHeight="false" outlineLevel="0" collapsed="false">
      <c r="A20" s="16"/>
      <c r="B20" s="17" t="n">
        <v>0.17</v>
      </c>
      <c r="C20" s="18" t="n">
        <f aca="false">(Model!$C$19/(1+B20)^Model!$C$11+Model!$C$22/(1+B20)^1+Model!$C$23/(1+B20)^2+Model!$C$24/(1+B20)^3+Model!$C$25/(1+B20)^4+Model!$C$12)/Model!$C$13</f>
        <v>16.9435352789197</v>
      </c>
    </row>
    <row r="21" customFormat="false" ht="15" hidden="false" customHeight="false" outlineLevel="0" collapsed="false">
      <c r="A21" s="19" t="s">
        <v>16</v>
      </c>
    </row>
    <row r="23" customFormat="false" ht="19.5" hidden="false" customHeight="true" outlineLevel="0" collapsed="false">
      <c r="A23" s="5" t="s">
        <v>17</v>
      </c>
      <c r="B23" s="6"/>
      <c r="C23" s="6"/>
      <c r="D23" s="6"/>
      <c r="E23" s="6"/>
    </row>
    <row r="24" customFormat="false" ht="15" hidden="false" customHeight="false" outlineLevel="0" collapsed="false">
      <c r="A24" s="19" t="s">
        <v>18</v>
      </c>
    </row>
    <row r="25" customFormat="false" ht="15" hidden="false" customHeight="false" outlineLevel="0" collapsed="false">
      <c r="A25" s="19" t="s">
        <v>19</v>
      </c>
    </row>
    <row r="26" customFormat="false" ht="15" hidden="false" customHeight="false" outlineLevel="0" collapsed="false">
      <c r="A26" s="19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4" min="2" style="0" width="14"/>
    <col collapsed="false" customWidth="true" hidden="false" outlineLevel="0" max="5" min="5" style="0" width="52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21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22</v>
      </c>
      <c r="B6" s="6"/>
      <c r="C6" s="6"/>
      <c r="D6" s="6"/>
      <c r="E6" s="6"/>
    </row>
    <row r="7" customFormat="false" ht="30" hidden="false" customHeight="true" outlineLevel="0" collapsed="false">
      <c r="A7" s="7"/>
      <c r="B7" s="8" t="s">
        <v>4</v>
      </c>
      <c r="C7" s="8" t="s">
        <v>5</v>
      </c>
      <c r="D7" s="8" t="s">
        <v>6</v>
      </c>
    </row>
    <row r="8" customFormat="false" ht="15" hidden="false" customHeight="false" outlineLevel="0" collapsed="false">
      <c r="A8" s="9" t="s">
        <v>23</v>
      </c>
      <c r="B8" s="20" t="n">
        <v>0.7</v>
      </c>
      <c r="C8" s="20" t="n">
        <v>1.2</v>
      </c>
      <c r="D8" s="20" t="n">
        <v>2</v>
      </c>
    </row>
    <row r="9" customFormat="false" ht="15" hidden="false" customHeight="false" outlineLevel="0" collapsed="false">
      <c r="A9" s="9" t="s">
        <v>24</v>
      </c>
      <c r="B9" s="21" t="n">
        <v>2</v>
      </c>
      <c r="C9" s="21" t="n">
        <v>5</v>
      </c>
      <c r="D9" s="21" t="n">
        <v>8</v>
      </c>
      <c r="E9" s="19" t="s">
        <v>25</v>
      </c>
    </row>
    <row r="10" customFormat="false" ht="15" hidden="false" customHeight="false" outlineLevel="0" collapsed="false">
      <c r="A10" s="9" t="s">
        <v>14</v>
      </c>
      <c r="B10" s="11" t="n">
        <v>0.15</v>
      </c>
      <c r="C10" s="11" t="n">
        <v>0.15</v>
      </c>
      <c r="D10" s="11" t="n">
        <v>0.15</v>
      </c>
    </row>
    <row r="11" customFormat="false" ht="15" hidden="false" customHeight="false" outlineLevel="0" collapsed="false">
      <c r="A11" s="9" t="s">
        <v>26</v>
      </c>
      <c r="B11" s="22" t="n">
        <v>4</v>
      </c>
      <c r="C11" s="22" t="n">
        <v>4</v>
      </c>
      <c r="D11" s="22" t="n">
        <v>4</v>
      </c>
    </row>
    <row r="12" customFormat="false" ht="15" hidden="false" customHeight="false" outlineLevel="0" collapsed="false">
      <c r="A12" s="9" t="s">
        <v>27</v>
      </c>
      <c r="B12" s="20" t="n">
        <v>0</v>
      </c>
      <c r="C12" s="20" t="n">
        <v>0.2</v>
      </c>
      <c r="D12" s="20" t="n">
        <v>0.2</v>
      </c>
    </row>
    <row r="13" customFormat="false" ht="15" hidden="false" customHeight="false" outlineLevel="0" collapsed="false">
      <c r="A13" s="9" t="s">
        <v>28</v>
      </c>
      <c r="B13" s="23" t="n">
        <v>0.2</v>
      </c>
      <c r="C13" s="23" t="n">
        <v>0.185</v>
      </c>
      <c r="D13" s="23" t="n">
        <v>0.18</v>
      </c>
    </row>
    <row r="14" customFormat="false" ht="15" hidden="false" customHeight="false" outlineLevel="0" collapsed="false">
      <c r="A14" s="9" t="s">
        <v>29</v>
      </c>
      <c r="B14" s="20" t="n">
        <v>-0.23</v>
      </c>
      <c r="C14" s="20" t="n">
        <v>-0.23</v>
      </c>
      <c r="D14" s="20" t="n">
        <v>-0.23</v>
      </c>
      <c r="E14" s="19" t="s">
        <v>30</v>
      </c>
    </row>
    <row r="15" customFormat="false" ht="15" hidden="false" customHeight="false" outlineLevel="0" collapsed="false">
      <c r="A15" s="9" t="s">
        <v>31</v>
      </c>
      <c r="B15" s="11" t="n">
        <v>0.8</v>
      </c>
      <c r="C15" s="11" t="n">
        <v>0.8</v>
      </c>
      <c r="D15" s="11" t="n">
        <v>0.8</v>
      </c>
      <c r="E15" s="19" t="s">
        <v>32</v>
      </c>
    </row>
    <row r="17" customFormat="false" ht="19.5" hidden="false" customHeight="true" outlineLevel="0" collapsed="false">
      <c r="A17" s="5" t="s">
        <v>33</v>
      </c>
      <c r="B17" s="6"/>
      <c r="C17" s="6"/>
      <c r="D17" s="6"/>
      <c r="E17" s="6"/>
    </row>
    <row r="18" customFormat="false" ht="30" hidden="false" customHeight="true" outlineLevel="0" collapsed="false">
      <c r="A18" s="7"/>
      <c r="B18" s="8" t="s">
        <v>4</v>
      </c>
      <c r="C18" s="8" t="s">
        <v>5</v>
      </c>
      <c r="D18" s="8" t="s">
        <v>6</v>
      </c>
    </row>
    <row r="19" customFormat="false" ht="15" hidden="false" customHeight="false" outlineLevel="0" collapsed="false">
      <c r="A19" s="9" t="s">
        <v>34</v>
      </c>
      <c r="B19" s="24" t="n">
        <f aca="false">B8*B9</f>
        <v>1.4</v>
      </c>
      <c r="C19" s="24" t="n">
        <f aca="false">C8*C9</f>
        <v>6</v>
      </c>
      <c r="D19" s="24" t="n">
        <f aca="false">D8*D9</f>
        <v>16</v>
      </c>
    </row>
    <row r="20" customFormat="false" ht="15" hidden="false" customHeight="false" outlineLevel="0" collapsed="false">
      <c r="A20" s="9" t="s">
        <v>35</v>
      </c>
      <c r="B20" s="24" t="n">
        <f aca="false">B19/(1+B10)^B11</f>
        <v>0.800454543830247</v>
      </c>
      <c r="C20" s="24" t="n">
        <f aca="false">C19/(1+C10)^C11</f>
        <v>3.4305194735582</v>
      </c>
      <c r="D20" s="24" t="n">
        <f aca="false">D19/(1+D10)^D11</f>
        <v>9.14805192948854</v>
      </c>
    </row>
    <row r="21" customFormat="false" ht="15" hidden="false" customHeight="false" outlineLevel="0" collapsed="false">
      <c r="A21" s="9" t="s">
        <v>36</v>
      </c>
      <c r="B21" s="24" t="n">
        <f aca="false">0</f>
        <v>0</v>
      </c>
      <c r="C21" s="24" t="n">
        <f aca="false">0</f>
        <v>0</v>
      </c>
      <c r="D21" s="24" t="n">
        <f aca="false">0</f>
        <v>0</v>
      </c>
    </row>
    <row r="22" customFormat="false" ht="15" hidden="false" customHeight="false" outlineLevel="0" collapsed="false">
      <c r="A22" s="9" t="s">
        <v>37</v>
      </c>
      <c r="B22" s="24" t="n">
        <f aca="false">B14+(B21-B14)*1/B11</f>
        <v>-0.1725</v>
      </c>
      <c r="C22" s="24" t="n">
        <f aca="false">C14+(C21-C14)*1/C11</f>
        <v>-0.1725</v>
      </c>
      <c r="D22" s="24" t="n">
        <f aca="false">D14+(D21-D14)*1/D11</f>
        <v>-0.1725</v>
      </c>
    </row>
    <row r="23" customFormat="false" ht="15" hidden="false" customHeight="false" outlineLevel="0" collapsed="false">
      <c r="A23" s="9" t="s">
        <v>38</v>
      </c>
      <c r="B23" s="24" t="n">
        <f aca="false">B14+(B21-B14)*2/B11</f>
        <v>-0.115</v>
      </c>
      <c r="C23" s="24" t="n">
        <f aca="false">C14+(C21-C14)*2/C11</f>
        <v>-0.115</v>
      </c>
      <c r="D23" s="24" t="n">
        <f aca="false">D14+(D21-D14)*2/D11</f>
        <v>-0.115</v>
      </c>
    </row>
    <row r="24" customFormat="false" ht="15" hidden="false" customHeight="false" outlineLevel="0" collapsed="false">
      <c r="A24" s="9" t="s">
        <v>39</v>
      </c>
      <c r="B24" s="24" t="n">
        <f aca="false">B14+(B21-B14)*3/B11</f>
        <v>-0.0575</v>
      </c>
      <c r="C24" s="24" t="n">
        <f aca="false">C14+(C21-C14)*3/C11</f>
        <v>-0.0575</v>
      </c>
      <c r="D24" s="24" t="n">
        <f aca="false">D14+(D21-D14)*3/D11</f>
        <v>-0.0575</v>
      </c>
    </row>
    <row r="25" customFormat="false" ht="15" hidden="false" customHeight="false" outlineLevel="0" collapsed="false">
      <c r="A25" s="9" t="s">
        <v>40</v>
      </c>
      <c r="B25" s="24" t="n">
        <f aca="false">B14+(B21-B14)*4/B11</f>
        <v>0</v>
      </c>
      <c r="C25" s="24" t="n">
        <f aca="false">C14+(C21-C14)*4/C11</f>
        <v>0</v>
      </c>
      <c r="D25" s="24" t="n">
        <f aca="false">D14+(D21-D14)*4/D11</f>
        <v>0</v>
      </c>
    </row>
    <row r="26" customFormat="false" ht="15" hidden="false" customHeight="false" outlineLevel="0" collapsed="false">
      <c r="A26" s="9" t="s">
        <v>41</v>
      </c>
      <c r="B26" s="24" t="n">
        <f aca="false">B22/(1+B10)^1+B23/(1+B10)^2+B24/(1+B10)^3+B25/(1+B10)^4</f>
        <v>-0.27476370510397</v>
      </c>
      <c r="C26" s="24" t="n">
        <f aca="false">C22/(1+C10)^1+C23/(1+C10)^2+C24/(1+C10)^3+C25/(1+C10)^4</f>
        <v>-0.27476370510397</v>
      </c>
      <c r="D26" s="24" t="n">
        <f aca="false">D22/(1+D10)^1+D23/(1+D10)^2+D24/(1+D10)^3+D25/(1+D10)^4</f>
        <v>-0.27476370510397</v>
      </c>
    </row>
    <row r="27" customFormat="false" ht="15" hidden="false" customHeight="false" outlineLevel="0" collapsed="false">
      <c r="A27" s="9" t="s">
        <v>42</v>
      </c>
      <c r="B27" s="24" t="n">
        <f aca="false">B20+B26+B12</f>
        <v>0.525690838726277</v>
      </c>
      <c r="C27" s="24" t="n">
        <f aca="false">C20+C26+C12</f>
        <v>3.35575576845423</v>
      </c>
      <c r="D27" s="24" t="n">
        <f aca="false">D20+D26+D12</f>
        <v>9.07328822438456</v>
      </c>
    </row>
    <row r="28" customFormat="false" ht="15" hidden="false" customHeight="false" outlineLevel="0" collapsed="false">
      <c r="A28" s="12" t="s">
        <v>15</v>
      </c>
      <c r="B28" s="13" t="n">
        <f aca="false">B27/B13</f>
        <v>2.62845419363138</v>
      </c>
      <c r="C28" s="13" t="n">
        <f aca="false">C27/C13</f>
        <v>18.1392203700229</v>
      </c>
      <c r="D28" s="13" t="n">
        <f aca="false">D27/D13</f>
        <v>50.4071568021365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2026-10-22T21:12:44Z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Firefly Aerospace (FLY)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