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<sst xmlns="http://schemas.openxmlformats.org/spreadsheetml/2006/main" count="214" uniqueCount="93">
  <si>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</si>
  <si>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Caterpillar (CAT)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</si>
  <si>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</si>
  <si>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</si>
  <si>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</si>
  <si>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</si>
  <si>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</si>
  <si>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</si>
  <si>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</si>
  <si>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</si>
  <si>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</si>
  <si>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</si>
  <si>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</si>
  <si>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</si>
  <si>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</si>
  <si>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</si>
  <si>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</si>
  <si>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</si>
  <si>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</si>
  <si>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</si>
  <si>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</si>
  <si>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</si>
  <si>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</si>
  <si>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</si>
  <si>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</si>
  <si>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</si>
  <si>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</si>
  <si>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</si>
  <si>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</si>
  <si>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</si>
  <si>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</si>
  <si>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</si>
  <si>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</si>
  <si>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</si>
  <si>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</si>
  <si>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</si>
  <si>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</si>
  <si>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</si>
  <si>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https://github.com/ldiazbusquets/finance/blob/main/_source/models/cat.py,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</si>
  <si>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</si>
  <si>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</si>
  <si>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</si>
  <si>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</si>
  <si>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estimate, $78.0B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</si>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</sst>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1.05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0.09875</v>
      </c>
    </row>
    <row r="11" customFormat="false" ht="15" hidden="false" customHeight="false" outlineLevel="0" collapsed="false">
      <c r="A11" s="7" t="s">
        <v>11</v>
      </c>
      <c r="B11" s="12" t="n">
        <v>703.84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0.4625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325.526</v>
      </c>
    </row>
    <row r="14" customFormat="false" ht="15" hidden="false" customHeight="false" outlineLevel="0" collapsed="false">
      <c r="A14" s="7" t="s">
        <v>16</v>
      </c>
      <c r="B14" s="15" t="n">
        <v>11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0.0968132997153266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255.720950553368</v>
      </c>
      <c r="C21" s="21" t="n">
        <f aca="false">Base!$B$43</f>
        <v>441.979336256059</v>
      </c>
      <c r="D21" s="21" t="n">
        <f aca="false">Bull!$B$43</f>
        <v>675.944564148863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453.906046803587</v>
      </c>
    </row>
    <row r="24" customFormat="false" ht="15" hidden="false" customHeight="false" outlineLevel="0" collapsed="false">
      <c r="A24" s="7" t="s">
        <v>29</v>
      </c>
      <c r="C24" s="12" t="n">
        <v>703.84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-0.355100524545938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0.085</v>
      </c>
      <c r="C29" s="26" t="n">
        <f aca="false">(SUMPRODUCT(Base!$B$32:$K$32,1/(1+B29)^(Base!$B$24:$K$24-0.5))+Base!$K$29*(1+Base!$B$10)*(1-Base!$B$14)*(1-Base!$B$10/Base!$B$16)/(B29-Base!$B$10)/(1+B29)^9.5+Base!$B$19)/Base!$B$20</f>
        <v>536.787506768289</v>
      </c>
    </row>
    <row r="30" customFormat="false" ht="15" hidden="false" customHeight="false" outlineLevel="0" collapsed="false">
      <c r="A30" s="24"/>
      <c r="B30" s="25" t="n">
        <v>0.09</v>
      </c>
      <c r="C30" s="26" t="n">
        <f aca="false">(SUMPRODUCT(Base!$B$32:$K$32,1/(1+B30)^(Base!$B$24:$K$24-0.5))+Base!$K$29*(1+Base!$B$10)*(1-Base!$B$14)*(1-Base!$B$10/Base!$B$16)/(B30-Base!$B$10)/(1+B30)^9.5+Base!$B$19)/Base!$B$20</f>
        <v>492.124905760559</v>
      </c>
    </row>
    <row r="31" customFormat="false" ht="15" hidden="false" customHeight="false" outlineLevel="0" collapsed="false">
      <c r="A31" s="24"/>
      <c r="B31" s="25" t="n">
        <v>0.095</v>
      </c>
      <c r="C31" s="26" t="n">
        <f aca="false">(SUMPRODUCT(Base!$B$32:$K$32,1/(1+B31)^(Base!$B$24:$K$24-0.5))+Base!$K$29*(1+Base!$B$10)*(1-Base!$B$14)*(1-Base!$B$10/Base!$B$16)/(B31-Base!$B$10)/(1+B31)^9.5+Base!$B$19)/Base!$B$20</f>
        <v>454.303657240838</v>
      </c>
    </row>
    <row r="32" customFormat="false" ht="15" hidden="false" customHeight="false" outlineLevel="0" collapsed="false">
      <c r="A32" s="24"/>
      <c r="B32" s="25" t="n">
        <v>0.1</v>
      </c>
      <c r="C32" s="26" t="n">
        <f aca="false">(SUMPRODUCT(Base!$B$32:$K$32,1/(1+B32)^(Base!$B$24:$K$24-0.5))+Base!$K$29*(1+Base!$B$10)*(1-Base!$B$14)*(1-Base!$B$10/Base!$B$16)/(B32-Base!$B$10)/(1+B32)^9.5+Base!$B$19)/Base!$B$20</f>
        <v>421.859606097219</v>
      </c>
    </row>
    <row r="33" customFormat="false" ht="15" hidden="false" customHeight="false" outlineLevel="0" collapsed="false">
      <c r="A33" s="24"/>
      <c r="B33" s="25" t="n">
        <v>0.105</v>
      </c>
      <c r="C33" s="26" t="n">
        <f aca="false">(SUMPRODUCT(Base!$B$32:$K$32,1/(1+B33)^(Base!$B$24:$K$24-0.5))+Base!$K$29*(1+Base!$B$10)*(1-Base!$B$14)*(1-Base!$B$10/Base!$B$16)/(B33-Base!$B$10)/(1+B33)^9.5+Base!$B$19)/Base!$B$20</f>
        <v>393.71892975639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78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0.08</v>
      </c>
    </row>
    <row r="9" customFormat="false" ht="15" hidden="false" customHeight="false" outlineLevel="0" collapsed="false">
      <c r="A9" s="7" t="s">
        <v>45</v>
      </c>
      <c r="B9" s="16" t="n">
        <v>0.06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0.2</v>
      </c>
    </row>
    <row r="12" customFormat="false" ht="15" hidden="false" customHeight="false" outlineLevel="0" collapsed="false">
      <c r="A12" s="7" t="s">
        <v>49</v>
      </c>
      <c r="B12" s="16" t="n">
        <v>0.21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0.22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0.0968132997153266</v>
      </c>
    </row>
    <row r="19" customFormat="false" ht="15" hidden="false" customHeight="false" outlineLevel="0" collapsed="false">
      <c r="A19" s="7" t="s">
        <v>58</v>
      </c>
      <c r="B19" s="15" t="n">
        <v>-5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0.4625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0.08</v>
      </c>
      <c r="C26" s="23" t="n">
        <f aca="false">$B$9</f>
        <v>0.06</v>
      </c>
      <c r="D26" s="23" t="n">
        <f aca="false">$B$9+($B$10-$B$9)*(D24-2)/8</f>
        <v>0.05625</v>
      </c>
      <c r="E26" s="23" t="n">
        <f aca="false">$B$9+($B$10-$B$9)*(E24-2)/8</f>
        <v>0.0525</v>
      </c>
      <c r="F26" s="23" t="n">
        <f aca="false">$B$9+($B$10-$B$9)*(F24-2)/8</f>
        <v>0.04875</v>
      </c>
      <c r="G26" s="23" t="n">
        <f aca="false">$B$9+($B$10-$B$9)*(G24-2)/8</f>
        <v>0.045</v>
      </c>
      <c r="H26" s="23" t="n">
        <f aca="false">$B$9+($B$10-$B$9)*(H24-2)/8</f>
        <v>0.04125</v>
      </c>
      <c r="I26" s="23" t="n">
        <f aca="false">$B$9+($B$10-$B$9)*(I24-2)/8</f>
        <v>0.0375</v>
      </c>
      <c r="J26" s="23" t="n">
        <f aca="false">$B$9+($B$10-$B$9)*(J24-2)/8</f>
        <v>0.03375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84.24</v>
      </c>
      <c r="C27" s="14" t="n">
        <f aca="false">B27*(1+C26)</f>
        <v>89.2944</v>
      </c>
      <c r="D27" s="14" t="n">
        <f aca="false">C27*(1+D26)</f>
        <v>94.31721</v>
      </c>
      <c r="E27" s="14" t="n">
        <f aca="false">D27*(1+E26)</f>
        <v>99.268863525</v>
      </c>
      <c r="F27" s="14" t="n">
        <f aca="false">E27*(1+F26)</f>
        <v>104.108220621844</v>
      </c>
      <c r="G27" s="14" t="n">
        <f aca="false">F27*(1+G26)</f>
        <v>108.793090549827</v>
      </c>
      <c r="H27" s="14" t="n">
        <f aca="false">G27*(1+H26)</f>
        <v>113.280805535007</v>
      </c>
      <c r="I27" s="14" t="n">
        <f aca="false">H27*(1+I26)</f>
        <v>117.52883574257</v>
      </c>
      <c r="J27" s="14" t="n">
        <f aca="false">I27*(1+J26)</f>
        <v>121.495433948882</v>
      </c>
      <c r="K27" s="14" t="n">
        <f aca="false">J27*(1+K26)</f>
        <v>125.140296967348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0.2025</v>
      </c>
      <c r="C28" s="23" t="n">
        <f aca="false">$B$11+($B$12-$B$11)*MIN(1,C24/$B$13)</f>
        <v>0.205</v>
      </c>
      <c r="D28" s="23" t="n">
        <f aca="false">$B$11+($B$12-$B$11)*MIN(1,D24/$B$13)</f>
        <v>0.2075</v>
      </c>
      <c r="E28" s="23" t="n">
        <f aca="false">$B$11+($B$12-$B$11)*MIN(1,E24/$B$13)</f>
        <v>0.21</v>
      </c>
      <c r="F28" s="23" t="n">
        <f aca="false">$B$11+($B$12-$B$11)*MIN(1,F24/$B$13)</f>
        <v>0.21</v>
      </c>
      <c r="G28" s="23" t="n">
        <f aca="false">$B$11+($B$12-$B$11)*MIN(1,G24/$B$13)</f>
        <v>0.21</v>
      </c>
      <c r="H28" s="23" t="n">
        <f aca="false">$B$11+($B$12-$B$11)*MIN(1,H24/$B$13)</f>
        <v>0.21</v>
      </c>
      <c r="I28" s="23" t="n">
        <f aca="false">$B$11+($B$12-$B$11)*MIN(1,I24/$B$13)</f>
        <v>0.21</v>
      </c>
      <c r="J28" s="23" t="n">
        <f aca="false">$B$11+($B$12-$B$11)*MIN(1,J24/$B$13)</f>
        <v>0.21</v>
      </c>
      <c r="K28" s="23" t="n">
        <f aca="false">$B$11+($B$12-$B$11)*MIN(1,K24/$B$13)</f>
        <v>0.21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17.0586</v>
      </c>
      <c r="C29" s="14" t="n">
        <f aca="false">C27*C28</f>
        <v>18.305352</v>
      </c>
      <c r="D29" s="14" t="n">
        <f aca="false">D27*D28</f>
        <v>19.570821075</v>
      </c>
      <c r="E29" s="14" t="n">
        <f aca="false">E27*E28</f>
        <v>20.84646134025</v>
      </c>
      <c r="F29" s="14" t="n">
        <f aca="false">F27*F28</f>
        <v>21.8627263305872</v>
      </c>
      <c r="G29" s="14" t="n">
        <f aca="false">G27*G28</f>
        <v>22.8465490154636</v>
      </c>
      <c r="H29" s="14" t="n">
        <f aca="false">H27*H28</f>
        <v>23.7889691623515</v>
      </c>
      <c r="I29" s="14" t="n">
        <f aca="false">I27*I28</f>
        <v>24.6810555059397</v>
      </c>
      <c r="J29" s="14" t="n">
        <f aca="false">J27*J28</f>
        <v>25.5140411292651</v>
      </c>
      <c r="K29" s="14" t="n">
        <f aca="false">K27*K28</f>
        <v>26.2794623631431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13.305708</v>
      </c>
      <c r="C30" s="14" t="n">
        <f aca="false">C29*(1-$B$14)</f>
        <v>14.27817456</v>
      </c>
      <c r="D30" s="14" t="n">
        <f aca="false">D29*(1-$B$14)</f>
        <v>15.2652404385</v>
      </c>
      <c r="E30" s="14" t="n">
        <f aca="false">E29*(1-$B$14)</f>
        <v>16.260239845395</v>
      </c>
      <c r="F30" s="14" t="n">
        <f aca="false">F29*(1-$B$14)</f>
        <v>17.052926537858</v>
      </c>
      <c r="G30" s="14" t="n">
        <f aca="false">G29*(1-$B$14)</f>
        <v>17.8203082320616</v>
      </c>
      <c r="H30" s="14" t="n">
        <f aca="false">H29*(1-$B$14)</f>
        <v>18.5553959466342</v>
      </c>
      <c r="I30" s="14" t="n">
        <f aca="false">I29*(1-$B$14)</f>
        <v>19.2512232946329</v>
      </c>
      <c r="J30" s="14" t="n">
        <f aca="false">J29*(1-$B$14)</f>
        <v>19.9009520808268</v>
      </c>
      <c r="K30" s="14" t="n">
        <f aca="false">K29*(1-$B$14)</f>
        <v>20.4979806432516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2.08</v>
      </c>
      <c r="C31" s="14" t="n">
        <f aca="false">IF(ISNUMBER(C25),C25,(C27-B27)/$B$15)</f>
        <v>1.6848</v>
      </c>
      <c r="D31" s="14" t="n">
        <f aca="false">IF(ISNUMBER(D25),D25,(D27-C27)/$B$15)</f>
        <v>1.67427</v>
      </c>
      <c r="E31" s="14" t="n">
        <f aca="false">IF(ISNUMBER(E25),E25,(E27-D27)/$B$15)</f>
        <v>1.650551175</v>
      </c>
      <c r="F31" s="14" t="n">
        <f aca="false">IF(ISNUMBER(F25),F25,(F27-E27)/$B$15)</f>
        <v>1.61311903228125</v>
      </c>
      <c r="G31" s="14" t="n">
        <f aca="false">IF(ISNUMBER(G25),G25,(G27-F27)/$B$15)</f>
        <v>1.56162330932765</v>
      </c>
      <c r="H31" s="14" t="n">
        <f aca="false">IF(ISNUMBER(H25),H25,(H27-G27)/$B$15)</f>
        <v>1.49590499506012</v>
      </c>
      <c r="I31" s="14" t="n">
        <f aca="false">IF(ISNUMBER(I25),I25,(I27-H27)/$B$15)</f>
        <v>1.41601006918759</v>
      </c>
      <c r="J31" s="14" t="n">
        <f aca="false">IF(ISNUMBER(J25),J25,(J27-I27)/$B$15)</f>
        <v>1.32219940210391</v>
      </c>
      <c r="K31" s="14" t="n">
        <f aca="false">IF(ISNUMBER(K25),K25,(K27-J27)/$B$15)</f>
        <v>1.21495433948882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11.225708</v>
      </c>
      <c r="C32" s="31" t="n">
        <f aca="false">C30-C31</f>
        <v>12.59337456</v>
      </c>
      <c r="D32" s="31" t="n">
        <f aca="false">D30-D31</f>
        <v>13.5909704385</v>
      </c>
      <c r="E32" s="31" t="n">
        <f aca="false">E30-E31</f>
        <v>14.609688670395</v>
      </c>
      <c r="F32" s="31" t="n">
        <f aca="false">F30-F31</f>
        <v>15.4398075055768</v>
      </c>
      <c r="G32" s="31" t="n">
        <f aca="false">G30-G31</f>
        <v>16.258684922734</v>
      </c>
      <c r="H32" s="31" t="n">
        <f aca="false">H30-H31</f>
        <v>17.059490951574</v>
      </c>
      <c r="I32" s="31" t="n">
        <f aca="false">I30-I31</f>
        <v>17.8352132254453</v>
      </c>
      <c r="J32" s="31" t="n">
        <f aca="false">J30-J31</f>
        <v>18.5787526787229</v>
      </c>
      <c r="K32" s="31" t="n">
        <f aca="false">K30-K31</f>
        <v>19.2830263037628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0.9548466879573</v>
      </c>
      <c r="C33" s="32" t="n">
        <f aca="false">1/(1+$B$18)^(C24-0.5)</f>
        <v>0.870564469089796</v>
      </c>
      <c r="D33" s="32" t="n">
        <f aca="false">1/(1+$B$18)^(D24-0.5)</f>
        <v>0.793721656471295</v>
      </c>
      <c r="E33" s="32" t="n">
        <f aca="false">1/(1+$B$18)^(E24-0.5)</f>
        <v>0.723661590060316</v>
      </c>
      <c r="F33" s="32" t="n">
        <f aca="false">1/(1+$B$18)^(F24-0.5)</f>
        <v>0.659785571754226</v>
      </c>
      <c r="G33" s="32" t="n">
        <f aca="false">1/(1+$B$18)^(G24-0.5)</f>
        <v>0.601547749216271</v>
      </c>
      <c r="H33" s="32" t="n">
        <f aca="false">1/(1+$B$18)^(H24-0.5)</f>
        <v>0.54845045129595</v>
      </c>
      <c r="I33" s="32" t="n">
        <f aca="false">1/(1+$B$18)^(I24-0.5)</f>
        <v>0.500039935181583</v>
      </c>
      <c r="J33" s="32" t="n">
        <f aca="false">1/(1+$B$18)^(J24-0.5)</f>
        <v>0.455902508942375</v>
      </c>
      <c r="K33" s="32" t="n">
        <f aca="false">1/(1+$B$18)^(K24-0.5)</f>
        <v>0.415660996325175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10.7188301037758</v>
      </c>
      <c r="C34" s="14" t="n">
        <f aca="false">C32*C33</f>
        <v>10.9633444378753</v>
      </c>
      <c r="D34" s="14" t="n">
        <f aca="false">D32*D33</f>
        <v>10.7874475694986</v>
      </c>
      <c r="E34" s="14" t="n">
        <f aca="false">E32*E33</f>
        <v>10.5724705335042</v>
      </c>
      <c r="F34" s="14" t="n">
        <f aca="false">F32*F33</f>
        <v>10.1869622228421</v>
      </c>
      <c r="G34" s="14" t="n">
        <f aca="false">G32*G33</f>
        <v>9.78037532048713</v>
      </c>
      <c r="H34" s="14" t="n">
        <f aca="false">H32*H33</f>
        <v>9.35628551126996</v>
      </c>
      <c r="I34" s="14" t="n">
        <f aca="false">I32*I33</f>
        <v>8.9183188652014</v>
      </c>
      <c r="J34" s="14" t="n">
        <f aca="false">J32*J33</f>
        <v>8.47009995924964</v>
      </c>
      <c r="K34" s="14" t="n">
        <f aca="false">K32*K33</f>
        <v>8.01520192558659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97.7693364492908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21.1129200625492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268.598948557095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111.646106569136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209.415443018427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204.415443018427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441.979336256059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78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</v>
      </c>
    </row>
    <row r="9" customFormat="false" ht="15" hidden="false" customHeight="false" outlineLevel="0" collapsed="false">
      <c r="A9" s="7" t="s">
        <v>45</v>
      </c>
      <c r="B9" s="16" t="n">
        <v>0.02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0.17</v>
      </c>
    </row>
    <row r="12" customFormat="false" ht="15" hidden="false" customHeight="false" outlineLevel="0" collapsed="false">
      <c r="A12" s="7" t="s">
        <v>49</v>
      </c>
      <c r="B12" s="16" t="n">
        <v>0.17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0.22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0.106813299715327</v>
      </c>
    </row>
    <row r="19" customFormat="false" ht="15" hidden="false" customHeight="false" outlineLevel="0" collapsed="false">
      <c r="A19" s="7" t="s">
        <v>58</v>
      </c>
      <c r="B19" s="15" t="n">
        <v>-5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0.4625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</v>
      </c>
      <c r="C26" s="23" t="n">
        <f aca="false">$B$9</f>
        <v>0.02</v>
      </c>
      <c r="D26" s="23" t="n">
        <f aca="false">$B$9+($B$10-$B$9)*(D24-2)/8</f>
        <v>0.02125</v>
      </c>
      <c r="E26" s="23" t="n">
        <f aca="false">$B$9+($B$10-$B$9)*(E24-2)/8</f>
        <v>0.0225</v>
      </c>
      <c r="F26" s="23" t="n">
        <f aca="false">$B$9+($B$10-$B$9)*(F24-2)/8</f>
        <v>0.02375</v>
      </c>
      <c r="G26" s="23" t="n">
        <f aca="false">$B$9+($B$10-$B$9)*(G24-2)/8</f>
        <v>0.025</v>
      </c>
      <c r="H26" s="23" t="n">
        <f aca="false">$B$9+($B$10-$B$9)*(H24-2)/8</f>
        <v>0.02625</v>
      </c>
      <c r="I26" s="23" t="n">
        <f aca="false">$B$9+($B$10-$B$9)*(I24-2)/8</f>
        <v>0.0275</v>
      </c>
      <c r="J26" s="23" t="n">
        <f aca="false">$B$9+($B$10-$B$9)*(J24-2)/8</f>
        <v>0.02875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78</v>
      </c>
      <c r="C27" s="14" t="n">
        <f aca="false">B27*(1+C26)</f>
        <v>79.56</v>
      </c>
      <c r="D27" s="14" t="n">
        <f aca="false">C27*(1+D26)</f>
        <v>81.25065</v>
      </c>
      <c r="E27" s="14" t="n">
        <f aca="false">D27*(1+E26)</f>
        <v>83.078789625</v>
      </c>
      <c r="F27" s="14" t="n">
        <f aca="false">E27*(1+F26)</f>
        <v>85.0519108785937</v>
      </c>
      <c r="G27" s="14" t="n">
        <f aca="false">F27*(1+G26)</f>
        <v>87.1782086505586</v>
      </c>
      <c r="H27" s="14" t="n">
        <f aca="false">G27*(1+H26)</f>
        <v>89.4666366276358</v>
      </c>
      <c r="I27" s="14" t="n">
        <f aca="false">H27*(1+I26)</f>
        <v>91.9269691348957</v>
      </c>
      <c r="J27" s="14" t="n">
        <f aca="false">I27*(1+J26)</f>
        <v>94.569869497524</v>
      </c>
      <c r="K27" s="14" t="n">
        <f aca="false">J27*(1+K26)</f>
        <v>97.4069655824497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0.17</v>
      </c>
      <c r="C28" s="23" t="n">
        <f aca="false">$B$11+($B$12-$B$11)*MIN(1,C24/$B$13)</f>
        <v>0.17</v>
      </c>
      <c r="D28" s="23" t="n">
        <f aca="false">$B$11+($B$12-$B$11)*MIN(1,D24/$B$13)</f>
        <v>0.17</v>
      </c>
      <c r="E28" s="23" t="n">
        <f aca="false">$B$11+($B$12-$B$11)*MIN(1,E24/$B$13)</f>
        <v>0.17</v>
      </c>
      <c r="F28" s="23" t="n">
        <f aca="false">$B$11+($B$12-$B$11)*MIN(1,F24/$B$13)</f>
        <v>0.17</v>
      </c>
      <c r="G28" s="23" t="n">
        <f aca="false">$B$11+($B$12-$B$11)*MIN(1,G24/$B$13)</f>
        <v>0.17</v>
      </c>
      <c r="H28" s="23" t="n">
        <f aca="false">$B$11+($B$12-$B$11)*MIN(1,H24/$B$13)</f>
        <v>0.17</v>
      </c>
      <c r="I28" s="23" t="n">
        <f aca="false">$B$11+($B$12-$B$11)*MIN(1,I24/$B$13)</f>
        <v>0.17</v>
      </c>
      <c r="J28" s="23" t="n">
        <f aca="false">$B$11+($B$12-$B$11)*MIN(1,J24/$B$13)</f>
        <v>0.17</v>
      </c>
      <c r="K28" s="23" t="n">
        <f aca="false">$B$11+($B$12-$B$11)*MIN(1,K24/$B$13)</f>
        <v>0.17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13.26</v>
      </c>
      <c r="C29" s="14" t="n">
        <f aca="false">C27*C28</f>
        <v>13.5252</v>
      </c>
      <c r="D29" s="14" t="n">
        <f aca="false">D27*D28</f>
        <v>13.8126105</v>
      </c>
      <c r="E29" s="14" t="n">
        <f aca="false">E27*E28</f>
        <v>14.12339423625</v>
      </c>
      <c r="F29" s="14" t="n">
        <f aca="false">F27*F28</f>
        <v>14.4588248493609</v>
      </c>
      <c r="G29" s="14" t="n">
        <f aca="false">G27*G28</f>
        <v>14.820295470595</v>
      </c>
      <c r="H29" s="14" t="n">
        <f aca="false">H27*H28</f>
        <v>15.2093282266981</v>
      </c>
      <c r="I29" s="14" t="n">
        <f aca="false">I27*I28</f>
        <v>15.6275847529323</v>
      </c>
      <c r="J29" s="14" t="n">
        <f aca="false">J27*J28</f>
        <v>16.0768778145791</v>
      </c>
      <c r="K29" s="14" t="n">
        <f aca="false">K27*K28</f>
        <v>16.5591841490165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10.3428</v>
      </c>
      <c r="C30" s="14" t="n">
        <f aca="false">C29*(1-$B$14)</f>
        <v>10.549656</v>
      </c>
      <c r="D30" s="14" t="n">
        <f aca="false">D29*(1-$B$14)</f>
        <v>10.77383619</v>
      </c>
      <c r="E30" s="14" t="n">
        <f aca="false">E29*(1-$B$14)</f>
        <v>11.016247504275</v>
      </c>
      <c r="F30" s="14" t="n">
        <f aca="false">F29*(1-$B$14)</f>
        <v>11.2778833825015</v>
      </c>
      <c r="G30" s="14" t="n">
        <f aca="false">G29*(1-$B$14)</f>
        <v>11.5598304670641</v>
      </c>
      <c r="H30" s="14" t="n">
        <f aca="false">H29*(1-$B$14)</f>
        <v>11.8632760168245</v>
      </c>
      <c r="I30" s="14" t="n">
        <f aca="false">I29*(1-$B$14)</f>
        <v>12.1895161072872</v>
      </c>
      <c r="J30" s="14" t="n">
        <f aca="false">J29*(1-$B$14)</f>
        <v>12.5399646953717</v>
      </c>
      <c r="K30" s="14" t="n">
        <f aca="false">K29*(1-$B$14)</f>
        <v>12.9161636362328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0</v>
      </c>
      <c r="C31" s="14" t="n">
        <f aca="false">IF(ISNUMBER(C25),C25,(C27-B27)/$B$15)</f>
        <v>0.520000000000001</v>
      </c>
      <c r="D31" s="14" t="n">
        <f aca="false">IF(ISNUMBER(D25),D25,(D27-C27)/$B$15)</f>
        <v>0.563550000000002</v>
      </c>
      <c r="E31" s="14" t="n">
        <f aca="false">IF(ISNUMBER(E25),E25,(E27-D27)/$B$15)</f>
        <v>0.609379874999997</v>
      </c>
      <c r="F31" s="14" t="n">
        <f aca="false">IF(ISNUMBER(F25),F25,(F27-E27)/$B$15)</f>
        <v>0.657707084531249</v>
      </c>
      <c r="G31" s="14" t="n">
        <f aca="false">IF(ISNUMBER(G25),G25,(G27-F27)/$B$15)</f>
        <v>0.708765923988276</v>
      </c>
      <c r="H31" s="14" t="n">
        <f aca="false">IF(ISNUMBER(H25),H25,(H27-G27)/$B$15)</f>
        <v>0.762809325692392</v>
      </c>
      <c r="I31" s="14" t="n">
        <f aca="false">IF(ISNUMBER(I25),I25,(I27-H27)/$B$15)</f>
        <v>0.820110835753331</v>
      </c>
      <c r="J31" s="14" t="n">
        <f aca="false">IF(ISNUMBER(J25),J25,(J27-I27)/$B$15)</f>
        <v>0.880966787542751</v>
      </c>
      <c r="K31" s="14" t="n">
        <f aca="false">IF(ISNUMBER(K25),K25,(K27-J27)/$B$15)</f>
        <v>0.94569869497524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10.3428</v>
      </c>
      <c r="C32" s="31" t="n">
        <f aca="false">C30-C31</f>
        <v>10.029656</v>
      </c>
      <c r="D32" s="31" t="n">
        <f aca="false">D30-D31</f>
        <v>10.21028619</v>
      </c>
      <c r="E32" s="31" t="n">
        <f aca="false">E30-E31</f>
        <v>10.406867629275</v>
      </c>
      <c r="F32" s="31" t="n">
        <f aca="false">F30-F31</f>
        <v>10.6201762979703</v>
      </c>
      <c r="G32" s="31" t="n">
        <f aca="false">G30-G31</f>
        <v>10.8510645430758</v>
      </c>
      <c r="H32" s="31" t="n">
        <f aca="false">H30-H31</f>
        <v>11.1004666911321</v>
      </c>
      <c r="I32" s="31" t="n">
        <f aca="false">I30-I31</f>
        <v>11.3694052715338</v>
      </c>
      <c r="J32" s="31" t="n">
        <f aca="false">J30-J31</f>
        <v>11.6589979078289</v>
      </c>
      <c r="K32" s="31" t="n">
        <f aca="false">K30-K31</f>
        <v>11.9704649412576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0.950523405819142</v>
      </c>
      <c r="C33" s="32" t="n">
        <f aca="false">1/(1+$B$18)^(C24-0.5)</f>
        <v>0.858792902166624</v>
      </c>
      <c r="D33" s="32" t="n">
        <f aca="false">1/(1+$B$18)^(D24-0.5)</f>
        <v>0.77591487415945</v>
      </c>
      <c r="E33" s="32" t="n">
        <f aca="false">1/(1+$B$18)^(E24-0.5)</f>
        <v>0.701035011378176</v>
      </c>
      <c r="F33" s="32" t="n">
        <f aca="false">1/(1+$B$18)^(F24-0.5)</f>
        <v>0.633381448848223</v>
      </c>
      <c r="G33" s="32" t="n">
        <f aca="false">1/(1+$B$18)^(G24-0.5)</f>
        <v>0.572256810621203</v>
      </c>
      <c r="H33" s="32" t="n">
        <f aca="false">1/(1+$B$18)^(H24-0.5)</f>
        <v>0.517031021192453</v>
      </c>
      <c r="I33" s="32" t="n">
        <f aca="false">1/(1+$B$18)^(I24-0.5)</f>
        <v>0.467134810654546</v>
      </c>
      <c r="J33" s="32" t="n">
        <f aca="false">1/(1+$B$18)^(J24-0.5)</f>
        <v>0.422053846637634</v>
      </c>
      <c r="K33" s="32" t="n">
        <f aca="false">1/(1+$B$18)^(K24-0.5)</f>
        <v>0.381323432548368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9.83107348170623</v>
      </c>
      <c r="C34" s="14" t="n">
        <f aca="false">C32*C33</f>
        <v>8.61339738397289</v>
      </c>
      <c r="D34" s="14" t="n">
        <f aca="false">D32*D33</f>
        <v>7.92231292424582</v>
      </c>
      <c r="E34" s="14" t="n">
        <f aca="false">E32*E33</f>
        <v>7.29557856689997</v>
      </c>
      <c r="F34" s="14" t="n">
        <f aca="false">F32*F33</f>
        <v>6.72662265063197</v>
      </c>
      <c r="G34" s="14" t="n">
        <f aca="false">G32*G33</f>
        <v>6.20959558726538</v>
      </c>
      <c r="H34" s="14" t="n">
        <f aca="false">H32*H33</f>
        <v>5.73928562902884</v>
      </c>
      <c r="I34" s="14" t="n">
        <f aca="false">I32*I33</f>
        <v>5.31104497877276</v>
      </c>
      <c r="J34" s="14" t="n">
        <f aca="false">J32*J33</f>
        <v>4.92072491493933</v>
      </c>
      <c r="K34" s="14" t="n">
        <f aca="false">K32*K33</f>
        <v>4.56461878060024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67.1342548980634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13.3036485453198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147.215408079462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56.1366847328693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123.270939630933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118.270939630933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255.720950553368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78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0.12</v>
      </c>
    </row>
    <row r="9" customFormat="false" ht="15" hidden="false" customHeight="false" outlineLevel="0" collapsed="false">
      <c r="A9" s="7" t="s">
        <v>45</v>
      </c>
      <c r="B9" s="16" t="n">
        <v>0.1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0.215</v>
      </c>
    </row>
    <row r="12" customFormat="false" ht="15" hidden="false" customHeight="false" outlineLevel="0" collapsed="false">
      <c r="A12" s="7" t="s">
        <v>49</v>
      </c>
      <c r="B12" s="16" t="n">
        <v>0.23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0.22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0.0868132997153266</v>
      </c>
    </row>
    <row r="19" customFormat="false" ht="15" hidden="false" customHeight="false" outlineLevel="0" collapsed="false">
      <c r="A19" s="7" t="s">
        <v>58</v>
      </c>
      <c r="B19" s="15" t="n">
        <v>-5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0.4625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0.12</v>
      </c>
      <c r="C26" s="23" t="n">
        <f aca="false">$B$9</f>
        <v>0.1</v>
      </c>
      <c r="D26" s="23" t="n">
        <f aca="false">$B$9+($B$10-$B$9)*(D24-2)/8</f>
        <v>0.09125</v>
      </c>
      <c r="E26" s="23" t="n">
        <f aca="false">$B$9+($B$10-$B$9)*(E24-2)/8</f>
        <v>0.0825</v>
      </c>
      <c r="F26" s="23" t="n">
        <f aca="false">$B$9+($B$10-$B$9)*(F24-2)/8</f>
        <v>0.07375</v>
      </c>
      <c r="G26" s="23" t="n">
        <f aca="false">$B$9+($B$10-$B$9)*(G24-2)/8</f>
        <v>0.065</v>
      </c>
      <c r="H26" s="23" t="n">
        <f aca="false">$B$9+($B$10-$B$9)*(H24-2)/8</f>
        <v>0.05625</v>
      </c>
      <c r="I26" s="23" t="n">
        <f aca="false">$B$9+($B$10-$B$9)*(I24-2)/8</f>
        <v>0.0475</v>
      </c>
      <c r="J26" s="23" t="n">
        <f aca="false">$B$9+($B$10-$B$9)*(J24-2)/8</f>
        <v>0.03875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87.36</v>
      </c>
      <c r="C27" s="14" t="n">
        <f aca="false">B27*(1+C26)</f>
        <v>96.096</v>
      </c>
      <c r="D27" s="14" t="n">
        <f aca="false">C27*(1+D26)</f>
        <v>104.86476</v>
      </c>
      <c r="E27" s="14" t="n">
        <f aca="false">D27*(1+E26)</f>
        <v>113.5161027</v>
      </c>
      <c r="F27" s="14" t="n">
        <f aca="false">E27*(1+F26)</f>
        <v>121.887915274125</v>
      </c>
      <c r="G27" s="14" t="n">
        <f aca="false">F27*(1+G26)</f>
        <v>129.810629766943</v>
      </c>
      <c r="H27" s="14" t="n">
        <f aca="false">G27*(1+H26)</f>
        <v>137.112477691334</v>
      </c>
      <c r="I27" s="14" t="n">
        <f aca="false">H27*(1+I26)</f>
        <v>143.625320381672</v>
      </c>
      <c r="J27" s="14" t="n">
        <f aca="false">I27*(1+J26)</f>
        <v>149.190801546462</v>
      </c>
      <c r="K27" s="14" t="n">
        <f aca="false">J27*(1+K26)</f>
        <v>153.666525592856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0.21875</v>
      </c>
      <c r="C28" s="23" t="n">
        <f aca="false">$B$11+($B$12-$B$11)*MIN(1,C24/$B$13)</f>
        <v>0.2225</v>
      </c>
      <c r="D28" s="23" t="n">
        <f aca="false">$B$11+($B$12-$B$11)*MIN(1,D24/$B$13)</f>
        <v>0.22625</v>
      </c>
      <c r="E28" s="23" t="n">
        <f aca="false">$B$11+($B$12-$B$11)*MIN(1,E24/$B$13)</f>
        <v>0.23</v>
      </c>
      <c r="F28" s="23" t="n">
        <f aca="false">$B$11+($B$12-$B$11)*MIN(1,F24/$B$13)</f>
        <v>0.23</v>
      </c>
      <c r="G28" s="23" t="n">
        <f aca="false">$B$11+($B$12-$B$11)*MIN(1,G24/$B$13)</f>
        <v>0.23</v>
      </c>
      <c r="H28" s="23" t="n">
        <f aca="false">$B$11+($B$12-$B$11)*MIN(1,H24/$B$13)</f>
        <v>0.23</v>
      </c>
      <c r="I28" s="23" t="n">
        <f aca="false">$B$11+($B$12-$B$11)*MIN(1,I24/$B$13)</f>
        <v>0.23</v>
      </c>
      <c r="J28" s="23" t="n">
        <f aca="false">$B$11+($B$12-$B$11)*MIN(1,J24/$B$13)</f>
        <v>0.23</v>
      </c>
      <c r="K28" s="23" t="n">
        <f aca="false">$B$11+($B$12-$B$11)*MIN(1,K24/$B$13)</f>
        <v>0.23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19.11</v>
      </c>
      <c r="C29" s="14" t="n">
        <f aca="false">C27*C28</f>
        <v>21.38136</v>
      </c>
      <c r="D29" s="14" t="n">
        <f aca="false">D27*D28</f>
        <v>23.72565195</v>
      </c>
      <c r="E29" s="14" t="n">
        <f aca="false">E27*E28</f>
        <v>26.108703621</v>
      </c>
      <c r="F29" s="14" t="n">
        <f aca="false">F27*F28</f>
        <v>28.0342205130488</v>
      </c>
      <c r="G29" s="14" t="n">
        <f aca="false">G27*G28</f>
        <v>29.8564448463969</v>
      </c>
      <c r="H29" s="14" t="n">
        <f aca="false">H27*H28</f>
        <v>31.5358698690068</v>
      </c>
      <c r="I29" s="14" t="n">
        <f aca="false">I27*I28</f>
        <v>33.0338236877846</v>
      </c>
      <c r="J29" s="14" t="n">
        <f aca="false">J27*J28</f>
        <v>34.3138843556862</v>
      </c>
      <c r="K29" s="14" t="n">
        <f aca="false">K27*K28</f>
        <v>35.3433008863568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14.9058</v>
      </c>
      <c r="C30" s="14" t="n">
        <f aca="false">C29*(1-$B$14)</f>
        <v>16.6774608</v>
      </c>
      <c r="D30" s="14" t="n">
        <f aca="false">D29*(1-$B$14)</f>
        <v>18.506008521</v>
      </c>
      <c r="E30" s="14" t="n">
        <f aca="false">E29*(1-$B$14)</f>
        <v>20.36478882438</v>
      </c>
      <c r="F30" s="14" t="n">
        <f aca="false">F29*(1-$B$14)</f>
        <v>21.866692000178</v>
      </c>
      <c r="G30" s="14" t="n">
        <f aca="false">G29*(1-$B$14)</f>
        <v>23.2880269801896</v>
      </c>
      <c r="H30" s="14" t="n">
        <f aca="false">H29*(1-$B$14)</f>
        <v>24.5979784978253</v>
      </c>
      <c r="I30" s="14" t="n">
        <f aca="false">I29*(1-$B$14)</f>
        <v>25.766382476472</v>
      </c>
      <c r="J30" s="14" t="n">
        <f aca="false">J29*(1-$B$14)</f>
        <v>26.7648297974353</v>
      </c>
      <c r="K30" s="14" t="n">
        <f aca="false">K29*(1-$B$14)</f>
        <v>27.5677746913583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3.12</v>
      </c>
      <c r="C31" s="14" t="n">
        <f aca="false">IF(ISNUMBER(C25),C25,(C27-B27)/$B$15)</f>
        <v>2.912</v>
      </c>
      <c r="D31" s="14" t="n">
        <f aca="false">IF(ISNUMBER(D25),D25,(D27-C27)/$B$15)</f>
        <v>2.92292</v>
      </c>
      <c r="E31" s="14" t="n">
        <f aca="false">IF(ISNUMBER(E25),E25,(E27-D27)/$B$15)</f>
        <v>2.8837809</v>
      </c>
      <c r="F31" s="14" t="n">
        <f aca="false">IF(ISNUMBER(F25),F25,(F27-E27)/$B$15)</f>
        <v>2.790604191375</v>
      </c>
      <c r="G31" s="14" t="n">
        <f aca="false">IF(ISNUMBER(G25),G25,(G27-F27)/$B$15)</f>
        <v>2.64090483093938</v>
      </c>
      <c r="H31" s="14" t="n">
        <f aca="false">IF(ISNUMBER(H25),H25,(H27-G27)/$B$15)</f>
        <v>2.43394930813018</v>
      </c>
      <c r="I31" s="14" t="n">
        <f aca="false">IF(ISNUMBER(I25),I25,(I27-H27)/$B$15)</f>
        <v>2.17094756344613</v>
      </c>
      <c r="J31" s="14" t="n">
        <f aca="false">IF(ISNUMBER(J25),J25,(J27-I27)/$B$15)</f>
        <v>1.85516038826326</v>
      </c>
      <c r="K31" s="14" t="n">
        <f aca="false">IF(ISNUMBER(K25),K25,(K27-J27)/$B$15)</f>
        <v>1.49190801546462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11.7858</v>
      </c>
      <c r="C32" s="31" t="n">
        <f aca="false">C30-C31</f>
        <v>13.7654608</v>
      </c>
      <c r="D32" s="31" t="n">
        <f aca="false">D30-D31</f>
        <v>15.583088521</v>
      </c>
      <c r="E32" s="31" t="n">
        <f aca="false">E30-E31</f>
        <v>17.48100792438</v>
      </c>
      <c r="F32" s="31" t="n">
        <f aca="false">F30-F31</f>
        <v>19.076087808803</v>
      </c>
      <c r="G32" s="31" t="n">
        <f aca="false">G30-G31</f>
        <v>20.6471221492502</v>
      </c>
      <c r="H32" s="31" t="n">
        <f aca="false">H30-H31</f>
        <v>22.1640291896951</v>
      </c>
      <c r="I32" s="31" t="n">
        <f aca="false">I30-I31</f>
        <v>23.5954349130258</v>
      </c>
      <c r="J32" s="31" t="n">
        <f aca="false">J30-J31</f>
        <v>24.909669409172</v>
      </c>
      <c r="K32" s="31" t="n">
        <f aca="false">K30-K31</f>
        <v>26.0758666758937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0.959229502828144</v>
      </c>
      <c r="C33" s="32" t="n">
        <f aca="false">1/(1+$B$18)^(C24-0.5)</f>
        <v>0.882607438719602</v>
      </c>
      <c r="D33" s="32" t="n">
        <f aca="false">1/(1+$B$18)^(D24-0.5)</f>
        <v>0.812105850149963</v>
      </c>
      <c r="E33" s="32" t="n">
        <f aca="false">1/(1+$B$18)^(E24-0.5)</f>
        <v>0.747235841117036</v>
      </c>
      <c r="F33" s="32" t="n">
        <f aca="false">1/(1+$B$18)^(F24-0.5)</f>
        <v>0.687547568025495</v>
      </c>
      <c r="G33" s="32" t="n">
        <f aca="false">1/(1+$B$18)^(G24-0.5)</f>
        <v>0.63262712022901</v>
      </c>
      <c r="H33" s="32" t="n">
        <f aca="false">1/(1+$B$18)^(H24-0.5)</f>
        <v>0.582093649750805</v>
      </c>
      <c r="I33" s="32" t="n">
        <f aca="false">1/(1+$B$18)^(I24-0.5)</f>
        <v>0.535596730278581</v>
      </c>
      <c r="J33" s="32" t="n">
        <f aca="false">1/(1+$B$18)^(J24-0.5)</f>
        <v>0.492813927119656</v>
      </c>
      <c r="K33" s="32" t="n">
        <f aca="false">1/(1+$B$18)^(K24-0.5)</f>
        <v>0.453448561265068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11.3052870744319</v>
      </c>
      <c r="C34" s="14" t="n">
        <f aca="false">C32*C33</f>
        <v>12.1494980994831</v>
      </c>
      <c r="D34" s="14" t="n">
        <f aca="false">D32*D33</f>
        <v>12.6551173513088</v>
      </c>
      <c r="E34" s="14" t="n">
        <f aca="false">E32*E33</f>
        <v>13.0624356599477</v>
      </c>
      <c r="F34" s="14" t="n">
        <f aca="false">F32*F33</f>
        <v>13.1157177803833</v>
      </c>
      <c r="G34" s="14" t="n">
        <f aca="false">G32*G33</f>
        <v>13.0619294262968</v>
      </c>
      <c r="H34" s="14" t="n">
        <f aca="false">H32*H33</f>
        <v>12.901540644213</v>
      </c>
      <c r="I34" s="14" t="n">
        <f aca="false">I32*I33</f>
        <v>12.6376377889177</v>
      </c>
      <c r="J34" s="14" t="n">
        <f aca="false">J32*J33</f>
        <v>12.2758320047864</v>
      </c>
      <c r="K34" s="14" t="n">
        <f aca="false">K32*K33</f>
        <v>11.8240642279237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124.989060057692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28.3948079320991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424.822829570188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192.635300861157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317.624360918849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312.624360918849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675.944564148863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Caterpillar (CAT)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