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ase" sheetId="2" state="visible" r:id="rId2"/>
    <sheet xmlns:r="http://schemas.openxmlformats.org/officeDocument/2006/relationships" name="Bear" sheetId="3" state="visible" r:id="rId3"/>
    <sheet xmlns:r="http://schemas.openxmlformats.org/officeDocument/2006/relationships" name="Bul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%;(0.00%);-"/>
    <numFmt numFmtId="165" formatCode="0.000"/>
    <numFmt numFmtId="166" formatCode="$#,##0.00;($#,##0.00);-"/>
    <numFmt numFmtId="167" formatCode="0.0%;(0.0%);-"/>
    <numFmt numFmtId="168" formatCode="0.0000"/>
  </numFmts>
  <fonts count="12">
    <font>
      <name val="Calibri"/>
      <family val="2"/>
      <color theme="1"/>
      <sz val="11"/>
      <scheme val="minor"/>
    </font>
    <font>
      <name val="Arial"/>
      <b val="1"/>
      <color rgb="00C58B5C"/>
      <sz val="9"/>
    </font>
    <font>
      <name val="Arial"/>
      <b val="1"/>
      <color rgb="00F4EDE4"/>
      <sz val="16"/>
    </font>
    <font>
      <name val="Arial"/>
      <color rgb="00A8998A"/>
      <sz val="9"/>
    </font>
    <font>
      <name val="Arial"/>
      <sz val="10"/>
    </font>
    <font>
      <name val="Arial"/>
      <color rgb="000000FF"/>
      <sz val="10"/>
    </font>
    <font>
      <name val="Arial"/>
      <i val="1"/>
      <color rgb="007A6E62"/>
      <sz val="9"/>
    </font>
    <font>
      <name val="Arial"/>
      <b val="1"/>
      <sz val="10"/>
    </font>
    <font>
      <name val="Arial"/>
      <b val="1"/>
      <color rgb="00000000"/>
      <sz val="10"/>
    </font>
    <font>
      <name val="Arial"/>
      <b val="1"/>
      <color rgb="00F4EDE4"/>
      <sz val="9"/>
    </font>
    <font>
      <name val="Arial"/>
      <color rgb="00000000"/>
      <sz val="10"/>
    </font>
    <font>
      <name val="Arial"/>
      <color rgb="00008000"/>
      <sz val="10"/>
    </font>
  </fonts>
  <fills count="7">
    <fill>
      <patternFill/>
    </fill>
    <fill>
      <patternFill patternType="gray125"/>
    </fill>
    <fill>
      <patternFill patternType="solid">
        <fgColor rgb="000C0A08"/>
        <bgColor rgb="000C0A08"/>
      </patternFill>
    </fill>
    <fill>
      <patternFill patternType="solid">
        <fgColor rgb="001B1511"/>
        <bgColor rgb="001B1511"/>
      </patternFill>
    </fill>
    <fill>
      <patternFill patternType="solid">
        <fgColor rgb="00FFF8E7"/>
        <bgColor rgb="00FFF8E7"/>
      </patternFill>
    </fill>
    <fill>
      <patternFill patternType="solid">
        <fgColor rgb="00F3E3D3"/>
        <bgColor rgb="00F3E3D3"/>
      </patternFill>
    </fill>
    <fill>
      <patternFill patternType="solid">
        <fgColor rgb="002A211A"/>
        <bgColor rgb="002A211A"/>
      </patternFill>
    </fill>
  </fills>
  <borders count="2">
    <border>
      <left/>
      <right/>
      <top/>
      <bottom/>
      <diagonal/>
    </border>
    <border>
      <bottom style="thin">
        <color rgb="00E6DDD2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1" fillId="3" borderId="0" pivotButton="0" quotePrefix="0" xfId="0"/>
    <xf numFmtId="0" fontId="0" fillId="3" borderId="0" pivotButton="0" quotePrefix="0" xfId="0"/>
    <xf numFmtId="0" fontId="4" fillId="0" borderId="1" pivotButton="0" quotePrefix="0" xfId="0"/>
    <xf numFmtId="164" fontId="5" fillId="4" borderId="1" applyAlignment="1" pivotButton="0" quotePrefix="0" xfId="0">
      <alignment horizontal="right"/>
    </xf>
    <xf numFmtId="0" fontId="6" fillId="0" borderId="0" pivotButton="0" quotePrefix="0" xfId="0"/>
    <xf numFmtId="165" fontId="5" fillId="4" borderId="1" applyAlignment="1" pivotButton="0" quotePrefix="0" xfId="0">
      <alignment horizontal="right"/>
    </xf>
    <xf numFmtId="0" fontId="7" fillId="0" borderId="1" pivotButton="0" quotePrefix="0" xfId="0"/>
    <xf numFmtId="164" fontId="8" fillId="5" borderId="1" applyAlignment="1" pivotButton="0" quotePrefix="0" xfId="0">
      <alignment horizontal="right"/>
    </xf>
    <xf numFmtId="0" fontId="9" fillId="6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horizontal="center" vertical="center" wrapText="1"/>
    </xf>
    <xf numFmtId="166" fontId="11" fillId="0" borderId="1" applyAlignment="1" pivotButton="0" quotePrefix="0" xfId="0">
      <alignment horizontal="right"/>
    </xf>
    <xf numFmtId="167" fontId="5" fillId="4" borderId="1" applyAlignment="1" pivotButton="0" quotePrefix="0" xfId="0">
      <alignment horizontal="right"/>
    </xf>
    <xf numFmtId="166" fontId="8" fillId="5" borderId="1" applyAlignment="1" pivotButton="0" quotePrefix="0" xfId="0">
      <alignment horizontal="right"/>
    </xf>
    <xf numFmtId="166" fontId="5" fillId="4" borderId="1" applyAlignment="1" pivotButton="0" quotePrefix="0" xfId="0">
      <alignment horizontal="right"/>
    </xf>
    <xf numFmtId="167" fontId="10" fillId="0" borderId="1" applyAlignment="1" pivotButton="0" quotePrefix="0" xfId="0">
      <alignment horizontal="right"/>
    </xf>
    <xf numFmtId="0" fontId="0" fillId="0" borderId="1" pivotButton="0" quotePrefix="0" xfId="0"/>
    <xf numFmtId="164" fontId="5" fillId="4" borderId="0" pivotButton="0" quotePrefix="0" xfId="0"/>
    <xf numFmtId="166" fontId="4" fillId="0" borderId="1" pivotButton="0" quotePrefix="0" xfId="0"/>
    <xf numFmtId="164" fontId="11" fillId="0" borderId="1" applyAlignment="1" pivotButton="0" quotePrefix="0" xfId="0">
      <alignment horizontal="right"/>
    </xf>
    <xf numFmtId="1" fontId="10" fillId="0" borderId="1" applyAlignment="1" pivotButton="0" quotePrefix="0" xfId="0">
      <alignment horizontal="right"/>
    </xf>
    <xf numFmtId="168" fontId="10" fillId="0" borderId="1" applyAlignment="1" pivotButton="0" quotePrefix="0" xfId="0">
      <alignment horizontal="right"/>
    </xf>
    <xf numFmtId="166" fontId="1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58" customWidth="1" min="5" max="5"/>
  </cols>
  <sheetData>
    <row r="1">
      <c r="A1" s="1" t="inlineStr">
        <is>
          <t>LDB FINANCE</t>
        </is>
      </c>
      <c r="B1" s="2" t="n"/>
      <c r="C1" s="2" t="n"/>
      <c r="D1" s="2" t="n"/>
      <c r="E1" s="2" t="n"/>
    </row>
    <row r="2" ht="26" customHeight="1">
      <c r="A2" s="3" t="inlineStr">
        <is>
          <t>American Water Works (AWK)</t>
        </is>
      </c>
      <c r="B2" s="2" t="n"/>
      <c r="C2" s="2" t="n"/>
      <c r="D2" s="2" t="n"/>
      <c r="E2" s="2" t="n"/>
    </row>
    <row r="3">
      <c r="A3" s="4" t="inlineStr">
        <is>
          <t>Dividend discount model  ·  Inputs in blue can be changed; everything else recalculates.</t>
        </is>
      </c>
      <c r="B3" s="2" t="n"/>
      <c r="C3" s="2" t="n"/>
      <c r="D3" s="2" t="n"/>
      <c r="E3" s="2" t="n"/>
    </row>
    <row r="4">
      <c r="A4" s="2" t="n"/>
      <c r="B4" s="2" t="n"/>
      <c r="C4" s="2" t="n"/>
      <c r="D4" s="2" t="n"/>
      <c r="E4" s="2" t="n"/>
    </row>
    <row r="6" ht="20" customHeight="1">
      <c r="A6" s="5" t="inlineStr">
        <is>
          <t>COST OF EQUITY (CAPM)</t>
        </is>
      </c>
      <c r="B6" s="6" t="n"/>
      <c r="C6" s="6" t="n"/>
      <c r="D6" s="6" t="n"/>
      <c r="E6" s="6" t="n"/>
    </row>
    <row r="7">
      <c r="A7" s="7" t="inlineStr">
        <is>
          <t>Risk-free rate (10-year Treasury)</t>
        </is>
      </c>
      <c r="B7" s="8" t="n">
        <v>0.0515</v>
      </c>
      <c r="E7" s="9" t="inlineStr">
        <is>
          <t>FRED, October 2026</t>
        </is>
      </c>
    </row>
    <row r="8">
      <c r="A8" s="7" t="inlineStr">
        <is>
          <t>Equity risk premium</t>
        </is>
      </c>
      <c r="B8" s="8" t="n">
        <v>0.045</v>
      </c>
      <c r="E8" s="9" t="inlineStr">
        <is>
          <t>Long-run U.S. premium</t>
        </is>
      </c>
    </row>
    <row r="9">
      <c r="A9" s="7" t="inlineStr">
        <is>
          <t>Beta</t>
        </is>
      </c>
      <c r="B9" s="10" t="n">
        <v>0.7</v>
      </c>
      <c r="E9" s="9" t="inlineStr">
        <is>
          <t>Measured against the S&amp;P 500</t>
        </is>
      </c>
    </row>
    <row r="10">
      <c r="A10" s="11" t="inlineStr">
        <is>
          <t>Cost of equity</t>
        </is>
      </c>
      <c r="B10" s="12">
        <f>B7+B9*B8</f>
        <v/>
      </c>
    </row>
    <row r="12" ht="20" customHeight="1">
      <c r="A12" s="5" t="inlineStr">
        <is>
          <t>SCENARIOS</t>
        </is>
      </c>
      <c r="B12" s="6" t="n"/>
      <c r="C12" s="6" t="n"/>
      <c r="D12" s="6" t="n"/>
      <c r="E12" s="6" t="n"/>
    </row>
    <row r="13" ht="30" customHeight="1">
      <c r="A13" s="13" t="inlineStr"/>
      <c r="B13" s="14" t="inlineStr">
        <is>
          <t>Bear</t>
        </is>
      </c>
      <c r="C13" s="14" t="inlineStr">
        <is>
          <t>Base</t>
        </is>
      </c>
      <c r="D13" s="14" t="inlineStr">
        <is>
          <t>Bull</t>
        </is>
      </c>
    </row>
    <row r="14">
      <c r="A14" s="7" t="inlineStr">
        <is>
          <t>Value ($ per share)</t>
        </is>
      </c>
      <c r="B14" s="15">
        <f>'Bear'!$B$25</f>
        <v/>
      </c>
      <c r="C14" s="15">
        <f>'Base'!$B$25</f>
        <v/>
      </c>
      <c r="D14" s="15">
        <f>'Bull'!$B$25</f>
        <v/>
      </c>
    </row>
    <row r="15">
      <c r="A15" s="7" t="inlineStr">
        <is>
          <t>Probability</t>
        </is>
      </c>
      <c r="B15" s="16" t="n">
        <v>0.25</v>
      </c>
      <c r="C15" s="16" t="n">
        <v>0.5</v>
      </c>
      <c r="D15" s="16" t="n">
        <v>0.25</v>
      </c>
    </row>
    <row r="16">
      <c r="A16" s="11" t="inlineStr">
        <is>
          <t>Probability-weighted value ($ per share)</t>
        </is>
      </c>
      <c r="C16" s="17">
        <f>SUMPRODUCT(B14:D14,B15:D15)</f>
        <v/>
      </c>
    </row>
    <row r="17">
      <c r="A17" s="7" t="inlineStr">
        <is>
          <t>Price at writing ($)</t>
        </is>
      </c>
      <c r="C17" s="18" t="n">
        <v>139.79</v>
      </c>
    </row>
    <row r="18">
      <c r="A18" s="7" t="inlineStr">
        <is>
          <t>Weighted value against the price</t>
        </is>
      </c>
      <c r="C18" s="19">
        <f>C16/C17-1</f>
        <v/>
      </c>
    </row>
    <row r="20" ht="20" customHeight="1">
      <c r="A20" s="5" t="inlineStr">
        <is>
          <t>SENSITIVITY</t>
        </is>
      </c>
      <c r="B20" s="6" t="n"/>
      <c r="C20" s="6" t="n"/>
      <c r="D20" s="6" t="n"/>
      <c r="E20" s="6" t="n"/>
    </row>
    <row r="21" ht="30" customHeight="1">
      <c r="A21" s="13" t="inlineStr">
        <is>
          <t>Base case, repriced at</t>
        </is>
      </c>
      <c r="B21" s="14" t="inlineStr">
        <is>
          <t>Cost of equity</t>
        </is>
      </c>
      <c r="C21" s="14" t="inlineStr">
        <is>
          <t>Value per share ($)</t>
        </is>
      </c>
    </row>
    <row r="22">
      <c r="A22" s="20" t="n"/>
      <c r="B22" s="21" t="n">
        <v>0.07000000000000001</v>
      </c>
      <c r="C22" s="22">
        <f>SUMPRODUCT('Base'!$B$17:$K$17,1/(1+B22)^'Base'!$B$15:$K$15)+'Base'!$K$17*(1+'Base'!$B$9)/(B22-'Base'!$B$9)/(1+B22)^10</f>
        <v/>
      </c>
    </row>
    <row r="23">
      <c r="A23" s="20" t="n"/>
      <c r="B23" s="21" t="n">
        <v>0.075</v>
      </c>
      <c r="C23" s="22">
        <f>SUMPRODUCT('Base'!$B$17:$K$17,1/(1+B23)^'Base'!$B$15:$K$15)+'Base'!$K$17*(1+'Base'!$B$9)/(B23-'Base'!$B$9)/(1+B23)^10</f>
        <v/>
      </c>
    </row>
    <row r="24">
      <c r="A24" s="20" t="n"/>
      <c r="B24" s="21" t="n">
        <v>0.08</v>
      </c>
      <c r="C24" s="22">
        <f>SUMPRODUCT('Base'!$B$17:$K$17,1/(1+B24)^'Base'!$B$15:$K$15)+'Base'!$K$17*(1+'Base'!$B$9)/(B24-'Base'!$B$9)/(1+B24)^10</f>
        <v/>
      </c>
    </row>
    <row r="25">
      <c r="A25" s="20" t="n"/>
      <c r="B25" s="21" t="n">
        <v>0.08500000000000001</v>
      </c>
      <c r="C25" s="22">
        <f>SUMPRODUCT('Base'!$B$17:$K$17,1/(1+B25)^'Base'!$B$15:$K$15)+'Base'!$K$17*(1+'Base'!$B$9)/(B25-'Base'!$B$9)/(1+B25)^10</f>
        <v/>
      </c>
    </row>
    <row r="26">
      <c r="A26" s="20" t="n"/>
      <c r="B26" s="21" t="n">
        <v>0.09</v>
      </c>
      <c r="C26" s="22">
        <f>SUMPRODUCT('Base'!$B$17:$K$17,1/(1+B26)^'Base'!$B$15:$K$15)+'Base'!$K$17*(1+'Base'!$B$9)/(B26-'Base'!$B$9)/(1+B26)^10</f>
        <v/>
      </c>
    </row>
    <row r="27">
      <c r="A27" s="9" t="inlineStr">
        <is>
          <t>Each row reprices the base case at that cost of equity.</t>
        </is>
      </c>
    </row>
    <row r="29" ht="20" customHeight="1">
      <c r="A29" s="5" t="inlineStr">
        <is>
          <t>ABOUT THIS WORKBOOK</t>
        </is>
      </c>
      <c r="B29" s="6" t="n"/>
      <c r="C29" s="6" t="n"/>
      <c r="D29" s="6" t="n"/>
      <c r="E29" s="6" t="n"/>
    </row>
    <row r="30">
      <c r="A30" s="9" t="inlineStr">
        <is>
          <t>Blue cells are inputs; black cells are formulas; green cells link to another sheet. Change any blue cell and the whole model recalculates.</t>
        </is>
      </c>
    </row>
    <row r="31">
      <c r="A31" s="9" t="inlineStr">
        <is>
          <t>Built from the model script https://github.com/ldiazbusquets/finance/blob/main/_source/models/awk.py, and checked against it each time the file is made.</t>
        </is>
      </c>
    </row>
    <row r="32">
      <c r="A32" s="9" t="inlineStr">
        <is>
          <t>For education only. Not investment advice.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40" customWidth="1" min="12" max="12"/>
  </cols>
  <sheetData>
    <row r="1">
      <c r="A1" s="1" t="inlineStr">
        <is>
          <t>LDB FINANCE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American Water Works (AWK)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4" t="inlineStr">
        <is>
          <t>Base case: dividends per share, $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6" ht="20" customHeight="1">
      <c r="A6" s="5" t="inlineStr">
        <is>
          <t>INPUTS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7" t="inlineStr">
        <is>
          <t>Dividend, last 12 months ($)</t>
        </is>
      </c>
      <c r="B7" s="18" t="n">
        <v>3.58</v>
      </c>
      <c r="C7" s="9" t="inlineStr">
        <is>
          <t>Company filings</t>
        </is>
      </c>
    </row>
    <row r="8">
      <c r="A8" s="7" t="inlineStr">
        <is>
          <t>Dividend growth, years 1-5</t>
        </is>
      </c>
      <c r="B8" s="16" t="n">
        <v>0.08</v>
      </c>
      <c r="C8" s="9" t="inlineStr">
        <is>
          <t>Company 7-9% EPS and dividend target</t>
        </is>
      </c>
    </row>
    <row r="9">
      <c r="A9" s="7" t="inlineStr">
        <is>
          <t>Long-run growth, from year 10</t>
        </is>
      </c>
      <c r="B9" s="16" t="n">
        <v>0.035</v>
      </c>
      <c r="C9" s="9" t="inlineStr">
        <is>
          <t>Growth fades to it over years 6-10</t>
        </is>
      </c>
    </row>
    <row r="10">
      <c r="A10" s="7" t="inlineStr">
        <is>
          <t>Cost of equity shift for this case</t>
        </is>
      </c>
      <c r="B10" s="8" t="n">
        <v>0</v>
      </c>
    </row>
    <row r="11">
      <c r="A11" s="7" t="inlineStr">
        <is>
          <t>Cost of equity</t>
        </is>
      </c>
      <c r="B11" s="23">
        <f>Summary!$B$10+B10</f>
        <v/>
      </c>
    </row>
    <row r="13" ht="20" customHeight="1">
      <c r="A13" s="5" t="inlineStr">
        <is>
          <t>DIVIDENDS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 ht="30" customHeight="1">
      <c r="A14" s="13" t="inlineStr">
        <is>
          <t>Year</t>
        </is>
      </c>
      <c r="B14" s="14" t="inlineStr">
        <is>
          <t>2027</t>
        </is>
      </c>
      <c r="C14" s="14" t="inlineStr">
        <is>
          <t>2028</t>
        </is>
      </c>
      <c r="D14" s="14" t="inlineStr">
        <is>
          <t>2029</t>
        </is>
      </c>
      <c r="E14" s="14" t="inlineStr">
        <is>
          <t>2030</t>
        </is>
      </c>
      <c r="F14" s="14" t="inlineStr">
        <is>
          <t>2031</t>
        </is>
      </c>
      <c r="G14" s="14" t="inlineStr">
        <is>
          <t>2032</t>
        </is>
      </c>
      <c r="H14" s="14" t="inlineStr">
        <is>
          <t>2033</t>
        </is>
      </c>
      <c r="I14" s="14" t="inlineStr">
        <is>
          <t>2034</t>
        </is>
      </c>
      <c r="J14" s="14" t="inlineStr">
        <is>
          <t>2035</t>
        </is>
      </c>
      <c r="K14" s="14" t="inlineStr">
        <is>
          <t>2036</t>
        </is>
      </c>
    </row>
    <row r="15">
      <c r="A15" s="7" t="inlineStr">
        <is>
          <t>Year number</t>
        </is>
      </c>
      <c r="B15" s="24" t="n">
        <v>1</v>
      </c>
      <c r="C15" s="24" t="n">
        <v>2</v>
      </c>
      <c r="D15" s="24" t="n">
        <v>3</v>
      </c>
      <c r="E15" s="24" t="n">
        <v>4</v>
      </c>
      <c r="F15" s="24" t="n">
        <v>5</v>
      </c>
      <c r="G15" s="24" t="n">
        <v>6</v>
      </c>
      <c r="H15" s="24" t="n">
        <v>7</v>
      </c>
      <c r="I15" s="24" t="n">
        <v>8</v>
      </c>
      <c r="J15" s="24" t="n">
        <v>9</v>
      </c>
      <c r="K15" s="24" t="n">
        <v>10</v>
      </c>
    </row>
    <row r="16">
      <c r="A16" s="7" t="inlineStr">
        <is>
          <t>Dividend growth</t>
        </is>
      </c>
      <c r="B16" s="19">
        <f>$B$8</f>
        <v/>
      </c>
      <c r="C16" s="19">
        <f>$B$8</f>
        <v/>
      </c>
      <c r="D16" s="19">
        <f>$B$8</f>
        <v/>
      </c>
      <c r="E16" s="19">
        <f>$B$8</f>
        <v/>
      </c>
      <c r="F16" s="19">
        <f>$B$8</f>
        <v/>
      </c>
      <c r="G16" s="19">
        <f>$B$8+($B$9-$B$8)*(G15-5)/5</f>
        <v/>
      </c>
      <c r="H16" s="19">
        <f>$B$8+($B$9-$B$8)*(H15-5)/5</f>
        <v/>
      </c>
      <c r="I16" s="19">
        <f>$B$8+($B$9-$B$8)*(I15-5)/5</f>
        <v/>
      </c>
      <c r="J16" s="19">
        <f>$B$8+($B$9-$B$8)*(J15-5)/5</f>
        <v/>
      </c>
      <c r="K16" s="19">
        <f>$B$8+($B$9-$B$8)*(K15-5)/5</f>
        <v/>
      </c>
    </row>
    <row r="17">
      <c r="A17" s="11" t="inlineStr">
        <is>
          <t>Dividend per share ($)</t>
        </is>
      </c>
      <c r="B17" s="17">
        <f>$B$7*(1+B16)</f>
        <v/>
      </c>
      <c r="C17" s="17">
        <f>B17*(1+C16)</f>
        <v/>
      </c>
      <c r="D17" s="17">
        <f>C17*(1+D16)</f>
        <v/>
      </c>
      <c r="E17" s="17">
        <f>D17*(1+E16)</f>
        <v/>
      </c>
      <c r="F17" s="17">
        <f>E17*(1+F16)</f>
        <v/>
      </c>
      <c r="G17" s="17">
        <f>F17*(1+G16)</f>
        <v/>
      </c>
      <c r="H17" s="17">
        <f>G17*(1+H16)</f>
        <v/>
      </c>
      <c r="I17" s="17">
        <f>H17*(1+I16)</f>
        <v/>
      </c>
      <c r="J17" s="17">
        <f>I17*(1+J16)</f>
        <v/>
      </c>
      <c r="K17" s="17">
        <f>J17*(1+K16)</f>
        <v/>
      </c>
    </row>
    <row r="18">
      <c r="A18" s="7" t="inlineStr">
        <is>
          <t>Discount factor</t>
        </is>
      </c>
      <c r="B18" s="25">
        <f>1/(1+$B$11)^B15</f>
        <v/>
      </c>
      <c r="C18" s="25">
        <f>1/(1+$B$11)^C15</f>
        <v/>
      </c>
      <c r="D18" s="25">
        <f>1/(1+$B$11)^D15</f>
        <v/>
      </c>
      <c r="E18" s="25">
        <f>1/(1+$B$11)^E15</f>
        <v/>
      </c>
      <c r="F18" s="25">
        <f>1/(1+$B$11)^F15</f>
        <v/>
      </c>
      <c r="G18" s="25">
        <f>1/(1+$B$11)^G15</f>
        <v/>
      </c>
      <c r="H18" s="25">
        <f>1/(1+$B$11)^H15</f>
        <v/>
      </c>
      <c r="I18" s="25">
        <f>1/(1+$B$11)^I15</f>
        <v/>
      </c>
      <c r="J18" s="25">
        <f>1/(1+$B$11)^J15</f>
        <v/>
      </c>
      <c r="K18" s="25">
        <f>1/(1+$B$11)^K15</f>
        <v/>
      </c>
    </row>
    <row r="19">
      <c r="A19" s="7" t="inlineStr">
        <is>
          <t>Present value ($)</t>
        </is>
      </c>
      <c r="B19" s="26">
        <f>B17*B18</f>
        <v/>
      </c>
      <c r="C19" s="26">
        <f>C17*C18</f>
        <v/>
      </c>
      <c r="D19" s="26">
        <f>D17*D18</f>
        <v/>
      </c>
      <c r="E19" s="26">
        <f>E17*E18</f>
        <v/>
      </c>
      <c r="F19" s="26">
        <f>F17*F18</f>
        <v/>
      </c>
      <c r="G19" s="26">
        <f>G17*G18</f>
        <v/>
      </c>
      <c r="H19" s="26">
        <f>H17*H18</f>
        <v/>
      </c>
      <c r="I19" s="26">
        <f>I17*I18</f>
        <v/>
      </c>
      <c r="J19" s="26">
        <f>J17*J18</f>
        <v/>
      </c>
      <c r="K19" s="26">
        <f>K17*K18</f>
        <v/>
      </c>
    </row>
    <row r="21" ht="20" customHeight="1">
      <c r="A21" s="5" t="inlineStr">
        <is>
          <t>VALUE PER SHARE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>
      <c r="A22" s="7" t="inlineStr">
        <is>
          <t>Present value of ten years of dividends ($)</t>
        </is>
      </c>
      <c r="B22" s="26">
        <f>SUM(B19:K19)</f>
        <v/>
      </c>
    </row>
    <row r="23">
      <c r="A23" s="7" t="inlineStr">
        <is>
          <t>Terminal value ($)</t>
        </is>
      </c>
      <c r="B23" s="26">
        <f>K17*(1+$B$9)/($B$11-$B$9)</f>
        <v/>
      </c>
      <c r="C23" s="9" t="inlineStr">
        <is>
          <t>D10 x (1 + g) / (cost of equity - g)</t>
        </is>
      </c>
    </row>
    <row r="24">
      <c r="A24" s="7" t="inlineStr">
        <is>
          <t>Present value of terminal value ($)</t>
        </is>
      </c>
      <c r="B24" s="26">
        <f>B23/(1+$B$11)^10</f>
        <v/>
      </c>
    </row>
    <row r="25">
      <c r="A25" s="11" t="inlineStr">
        <is>
          <t>Value per share ($)</t>
        </is>
      </c>
      <c r="B25" s="17">
        <f>B22+B24</f>
        <v/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40" customWidth="1" min="12" max="12"/>
  </cols>
  <sheetData>
    <row r="1">
      <c r="A1" s="1" t="inlineStr">
        <is>
          <t>LDB FINANCE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American Water Works (AWK)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4" t="inlineStr">
        <is>
          <t>Bear case: dividends per share, $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6" ht="20" customHeight="1">
      <c r="A6" s="5" t="inlineStr">
        <is>
          <t>INPUTS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7" t="inlineStr">
        <is>
          <t>Dividend, last 12 months ($)</t>
        </is>
      </c>
      <c r="B7" s="18" t="n">
        <v>3.58</v>
      </c>
      <c r="C7" s="9" t="inlineStr">
        <is>
          <t>Company filings</t>
        </is>
      </c>
    </row>
    <row r="8">
      <c r="A8" s="7" t="inlineStr">
        <is>
          <t>Dividend growth, years 1-5</t>
        </is>
      </c>
      <c r="B8" s="16" t="n">
        <v>0.06</v>
      </c>
      <c r="C8" s="9" t="inlineStr">
        <is>
          <t>Company 7-9% EPS and dividend target</t>
        </is>
      </c>
    </row>
    <row r="9">
      <c r="A9" s="7" t="inlineStr">
        <is>
          <t>Long-run growth, from year 10</t>
        </is>
      </c>
      <c r="B9" s="16" t="n">
        <v>0.03</v>
      </c>
      <c r="C9" s="9" t="inlineStr">
        <is>
          <t>Growth fades to it over years 6-10</t>
        </is>
      </c>
    </row>
    <row r="10">
      <c r="A10" s="7" t="inlineStr">
        <is>
          <t>Cost of equity shift for this case</t>
        </is>
      </c>
      <c r="B10" s="8" t="n">
        <v>0.01</v>
      </c>
    </row>
    <row r="11">
      <c r="A11" s="7" t="inlineStr">
        <is>
          <t>Cost of equity</t>
        </is>
      </c>
      <c r="B11" s="23">
        <f>Summary!$B$10+B10</f>
        <v/>
      </c>
    </row>
    <row r="13" ht="20" customHeight="1">
      <c r="A13" s="5" t="inlineStr">
        <is>
          <t>DIVIDENDS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 ht="30" customHeight="1">
      <c r="A14" s="13" t="inlineStr">
        <is>
          <t>Year</t>
        </is>
      </c>
      <c r="B14" s="14" t="inlineStr">
        <is>
          <t>2027</t>
        </is>
      </c>
      <c r="C14" s="14" t="inlineStr">
        <is>
          <t>2028</t>
        </is>
      </c>
      <c r="D14" s="14" t="inlineStr">
        <is>
          <t>2029</t>
        </is>
      </c>
      <c r="E14" s="14" t="inlineStr">
        <is>
          <t>2030</t>
        </is>
      </c>
      <c r="F14" s="14" t="inlineStr">
        <is>
          <t>2031</t>
        </is>
      </c>
      <c r="G14" s="14" t="inlineStr">
        <is>
          <t>2032</t>
        </is>
      </c>
      <c r="H14" s="14" t="inlineStr">
        <is>
          <t>2033</t>
        </is>
      </c>
      <c r="I14" s="14" t="inlineStr">
        <is>
          <t>2034</t>
        </is>
      </c>
      <c r="J14" s="14" t="inlineStr">
        <is>
          <t>2035</t>
        </is>
      </c>
      <c r="K14" s="14" t="inlineStr">
        <is>
          <t>2036</t>
        </is>
      </c>
    </row>
    <row r="15">
      <c r="A15" s="7" t="inlineStr">
        <is>
          <t>Year number</t>
        </is>
      </c>
      <c r="B15" s="24" t="n">
        <v>1</v>
      </c>
      <c r="C15" s="24" t="n">
        <v>2</v>
      </c>
      <c r="D15" s="24" t="n">
        <v>3</v>
      </c>
      <c r="E15" s="24" t="n">
        <v>4</v>
      </c>
      <c r="F15" s="24" t="n">
        <v>5</v>
      </c>
      <c r="G15" s="24" t="n">
        <v>6</v>
      </c>
      <c r="H15" s="24" t="n">
        <v>7</v>
      </c>
      <c r="I15" s="24" t="n">
        <v>8</v>
      </c>
      <c r="J15" s="24" t="n">
        <v>9</v>
      </c>
      <c r="K15" s="24" t="n">
        <v>10</v>
      </c>
    </row>
    <row r="16">
      <c r="A16" s="7" t="inlineStr">
        <is>
          <t>Dividend growth</t>
        </is>
      </c>
      <c r="B16" s="19">
        <f>$B$8</f>
        <v/>
      </c>
      <c r="C16" s="19">
        <f>$B$8</f>
        <v/>
      </c>
      <c r="D16" s="19">
        <f>$B$8</f>
        <v/>
      </c>
      <c r="E16" s="19">
        <f>$B$8</f>
        <v/>
      </c>
      <c r="F16" s="19">
        <f>$B$8</f>
        <v/>
      </c>
      <c r="G16" s="19">
        <f>$B$8+($B$9-$B$8)*(G15-5)/5</f>
        <v/>
      </c>
      <c r="H16" s="19">
        <f>$B$8+($B$9-$B$8)*(H15-5)/5</f>
        <v/>
      </c>
      <c r="I16" s="19">
        <f>$B$8+($B$9-$B$8)*(I15-5)/5</f>
        <v/>
      </c>
      <c r="J16" s="19">
        <f>$B$8+($B$9-$B$8)*(J15-5)/5</f>
        <v/>
      </c>
      <c r="K16" s="19">
        <f>$B$8+($B$9-$B$8)*(K15-5)/5</f>
        <v/>
      </c>
    </row>
    <row r="17">
      <c r="A17" s="11" t="inlineStr">
        <is>
          <t>Dividend per share ($)</t>
        </is>
      </c>
      <c r="B17" s="17">
        <f>$B$7*(1+B16)</f>
        <v/>
      </c>
      <c r="C17" s="17">
        <f>B17*(1+C16)</f>
        <v/>
      </c>
      <c r="D17" s="17">
        <f>C17*(1+D16)</f>
        <v/>
      </c>
      <c r="E17" s="17">
        <f>D17*(1+E16)</f>
        <v/>
      </c>
      <c r="F17" s="17">
        <f>E17*(1+F16)</f>
        <v/>
      </c>
      <c r="G17" s="17">
        <f>F17*(1+G16)</f>
        <v/>
      </c>
      <c r="H17" s="17">
        <f>G17*(1+H16)</f>
        <v/>
      </c>
      <c r="I17" s="17">
        <f>H17*(1+I16)</f>
        <v/>
      </c>
      <c r="J17" s="17">
        <f>I17*(1+J16)</f>
        <v/>
      </c>
      <c r="K17" s="17">
        <f>J17*(1+K16)</f>
        <v/>
      </c>
    </row>
    <row r="18">
      <c r="A18" s="7" t="inlineStr">
        <is>
          <t>Discount factor</t>
        </is>
      </c>
      <c r="B18" s="25">
        <f>1/(1+$B$11)^B15</f>
        <v/>
      </c>
      <c r="C18" s="25">
        <f>1/(1+$B$11)^C15</f>
        <v/>
      </c>
      <c r="D18" s="25">
        <f>1/(1+$B$11)^D15</f>
        <v/>
      </c>
      <c r="E18" s="25">
        <f>1/(1+$B$11)^E15</f>
        <v/>
      </c>
      <c r="F18" s="25">
        <f>1/(1+$B$11)^F15</f>
        <v/>
      </c>
      <c r="G18" s="25">
        <f>1/(1+$B$11)^G15</f>
        <v/>
      </c>
      <c r="H18" s="25">
        <f>1/(1+$B$11)^H15</f>
        <v/>
      </c>
      <c r="I18" s="25">
        <f>1/(1+$B$11)^I15</f>
        <v/>
      </c>
      <c r="J18" s="25">
        <f>1/(1+$B$11)^J15</f>
        <v/>
      </c>
      <c r="K18" s="25">
        <f>1/(1+$B$11)^K15</f>
        <v/>
      </c>
    </row>
    <row r="19">
      <c r="A19" s="7" t="inlineStr">
        <is>
          <t>Present value ($)</t>
        </is>
      </c>
      <c r="B19" s="26">
        <f>B17*B18</f>
        <v/>
      </c>
      <c r="C19" s="26">
        <f>C17*C18</f>
        <v/>
      </c>
      <c r="D19" s="26">
        <f>D17*D18</f>
        <v/>
      </c>
      <c r="E19" s="26">
        <f>E17*E18</f>
        <v/>
      </c>
      <c r="F19" s="26">
        <f>F17*F18</f>
        <v/>
      </c>
      <c r="G19" s="26">
        <f>G17*G18</f>
        <v/>
      </c>
      <c r="H19" s="26">
        <f>H17*H18</f>
        <v/>
      </c>
      <c r="I19" s="26">
        <f>I17*I18</f>
        <v/>
      </c>
      <c r="J19" s="26">
        <f>J17*J18</f>
        <v/>
      </c>
      <c r="K19" s="26">
        <f>K17*K18</f>
        <v/>
      </c>
    </row>
    <row r="21" ht="20" customHeight="1">
      <c r="A21" s="5" t="inlineStr">
        <is>
          <t>VALUE PER SHARE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>
      <c r="A22" s="7" t="inlineStr">
        <is>
          <t>Present value of ten years of dividends ($)</t>
        </is>
      </c>
      <c r="B22" s="26">
        <f>SUM(B19:K19)</f>
        <v/>
      </c>
    </row>
    <row r="23">
      <c r="A23" s="7" t="inlineStr">
        <is>
          <t>Terminal value ($)</t>
        </is>
      </c>
      <c r="B23" s="26">
        <f>K17*(1+$B$9)/($B$11-$B$9)</f>
        <v/>
      </c>
      <c r="C23" s="9" t="inlineStr">
        <is>
          <t>D10 x (1 + g) / (cost of equity - g)</t>
        </is>
      </c>
    </row>
    <row r="24">
      <c r="A24" s="7" t="inlineStr">
        <is>
          <t>Present value of terminal value ($)</t>
        </is>
      </c>
      <c r="B24" s="26">
        <f>B23/(1+$B$11)^10</f>
        <v/>
      </c>
    </row>
    <row r="25">
      <c r="A25" s="11" t="inlineStr">
        <is>
          <t>Value per share ($)</t>
        </is>
      </c>
      <c r="B25" s="17">
        <f>B22+B24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40" customWidth="1" min="12" max="12"/>
  </cols>
  <sheetData>
    <row r="1">
      <c r="A1" s="1" t="inlineStr">
        <is>
          <t>LDB FINANCE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3" t="inlineStr">
        <is>
          <t>American Water Works (AWK)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4" t="inlineStr">
        <is>
          <t>Bull case: dividends per share, $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6" ht="20" customHeight="1">
      <c r="A6" s="5" t="inlineStr">
        <is>
          <t>INPUTS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7" t="inlineStr">
        <is>
          <t>Dividend, last 12 months ($)</t>
        </is>
      </c>
      <c r="B7" s="18" t="n">
        <v>3.58</v>
      </c>
      <c r="C7" s="9" t="inlineStr">
        <is>
          <t>Company filings</t>
        </is>
      </c>
    </row>
    <row r="8">
      <c r="A8" s="7" t="inlineStr">
        <is>
          <t>Dividend growth, years 1-5</t>
        </is>
      </c>
      <c r="B8" s="16" t="n">
        <v>0.09</v>
      </c>
      <c r="C8" s="9" t="inlineStr">
        <is>
          <t>Company 7-9% EPS and dividend target</t>
        </is>
      </c>
    </row>
    <row r="9">
      <c r="A9" s="7" t="inlineStr">
        <is>
          <t>Long-run growth, from year 10</t>
        </is>
      </c>
      <c r="B9" s="16" t="n">
        <v>0.04</v>
      </c>
      <c r="C9" s="9" t="inlineStr">
        <is>
          <t>Growth fades to it over years 6-10</t>
        </is>
      </c>
    </row>
    <row r="10">
      <c r="A10" s="7" t="inlineStr">
        <is>
          <t>Cost of equity shift for this case</t>
        </is>
      </c>
      <c r="B10" s="8" t="n">
        <v>-0.005</v>
      </c>
    </row>
    <row r="11">
      <c r="A11" s="7" t="inlineStr">
        <is>
          <t>Cost of equity</t>
        </is>
      </c>
      <c r="B11" s="23">
        <f>Summary!$B$10+B10</f>
        <v/>
      </c>
    </row>
    <row r="13" ht="20" customHeight="1">
      <c r="A13" s="5" t="inlineStr">
        <is>
          <t>DIVIDENDS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 ht="30" customHeight="1">
      <c r="A14" s="13" t="inlineStr">
        <is>
          <t>Year</t>
        </is>
      </c>
      <c r="B14" s="14" t="inlineStr">
        <is>
          <t>2027</t>
        </is>
      </c>
      <c r="C14" s="14" t="inlineStr">
        <is>
          <t>2028</t>
        </is>
      </c>
      <c r="D14" s="14" t="inlineStr">
        <is>
          <t>2029</t>
        </is>
      </c>
      <c r="E14" s="14" t="inlineStr">
        <is>
          <t>2030</t>
        </is>
      </c>
      <c r="F14" s="14" t="inlineStr">
        <is>
          <t>2031</t>
        </is>
      </c>
      <c r="G14" s="14" t="inlineStr">
        <is>
          <t>2032</t>
        </is>
      </c>
      <c r="H14" s="14" t="inlineStr">
        <is>
          <t>2033</t>
        </is>
      </c>
      <c r="I14" s="14" t="inlineStr">
        <is>
          <t>2034</t>
        </is>
      </c>
      <c r="J14" s="14" t="inlineStr">
        <is>
          <t>2035</t>
        </is>
      </c>
      <c r="K14" s="14" t="inlineStr">
        <is>
          <t>2036</t>
        </is>
      </c>
    </row>
    <row r="15">
      <c r="A15" s="7" t="inlineStr">
        <is>
          <t>Year number</t>
        </is>
      </c>
      <c r="B15" s="24" t="n">
        <v>1</v>
      </c>
      <c r="C15" s="24" t="n">
        <v>2</v>
      </c>
      <c r="D15" s="24" t="n">
        <v>3</v>
      </c>
      <c r="E15" s="24" t="n">
        <v>4</v>
      </c>
      <c r="F15" s="24" t="n">
        <v>5</v>
      </c>
      <c r="G15" s="24" t="n">
        <v>6</v>
      </c>
      <c r="H15" s="24" t="n">
        <v>7</v>
      </c>
      <c r="I15" s="24" t="n">
        <v>8</v>
      </c>
      <c r="J15" s="24" t="n">
        <v>9</v>
      </c>
      <c r="K15" s="24" t="n">
        <v>10</v>
      </c>
    </row>
    <row r="16">
      <c r="A16" s="7" t="inlineStr">
        <is>
          <t>Dividend growth</t>
        </is>
      </c>
      <c r="B16" s="19">
        <f>$B$8</f>
        <v/>
      </c>
      <c r="C16" s="19">
        <f>$B$8</f>
        <v/>
      </c>
      <c r="D16" s="19">
        <f>$B$8</f>
        <v/>
      </c>
      <c r="E16" s="19">
        <f>$B$8</f>
        <v/>
      </c>
      <c r="F16" s="19">
        <f>$B$8</f>
        <v/>
      </c>
      <c r="G16" s="19">
        <f>$B$8+($B$9-$B$8)*(G15-5)/5</f>
        <v/>
      </c>
      <c r="H16" s="19">
        <f>$B$8+($B$9-$B$8)*(H15-5)/5</f>
        <v/>
      </c>
      <c r="I16" s="19">
        <f>$B$8+($B$9-$B$8)*(I15-5)/5</f>
        <v/>
      </c>
      <c r="J16" s="19">
        <f>$B$8+($B$9-$B$8)*(J15-5)/5</f>
        <v/>
      </c>
      <c r="K16" s="19">
        <f>$B$8+($B$9-$B$8)*(K15-5)/5</f>
        <v/>
      </c>
    </row>
    <row r="17">
      <c r="A17" s="11" t="inlineStr">
        <is>
          <t>Dividend per share ($)</t>
        </is>
      </c>
      <c r="B17" s="17">
        <f>$B$7*(1+B16)</f>
        <v/>
      </c>
      <c r="C17" s="17">
        <f>B17*(1+C16)</f>
        <v/>
      </c>
      <c r="D17" s="17">
        <f>C17*(1+D16)</f>
        <v/>
      </c>
      <c r="E17" s="17">
        <f>D17*(1+E16)</f>
        <v/>
      </c>
      <c r="F17" s="17">
        <f>E17*(1+F16)</f>
        <v/>
      </c>
      <c r="G17" s="17">
        <f>F17*(1+G16)</f>
        <v/>
      </c>
      <c r="H17" s="17">
        <f>G17*(1+H16)</f>
        <v/>
      </c>
      <c r="I17" s="17">
        <f>H17*(1+I16)</f>
        <v/>
      </c>
      <c r="J17" s="17">
        <f>I17*(1+J16)</f>
        <v/>
      </c>
      <c r="K17" s="17">
        <f>J17*(1+K16)</f>
        <v/>
      </c>
    </row>
    <row r="18">
      <c r="A18" s="7" t="inlineStr">
        <is>
          <t>Discount factor</t>
        </is>
      </c>
      <c r="B18" s="25">
        <f>1/(1+$B$11)^B15</f>
        <v/>
      </c>
      <c r="C18" s="25">
        <f>1/(1+$B$11)^C15</f>
        <v/>
      </c>
      <c r="D18" s="25">
        <f>1/(1+$B$11)^D15</f>
        <v/>
      </c>
      <c r="E18" s="25">
        <f>1/(1+$B$11)^E15</f>
        <v/>
      </c>
      <c r="F18" s="25">
        <f>1/(1+$B$11)^F15</f>
        <v/>
      </c>
      <c r="G18" s="25">
        <f>1/(1+$B$11)^G15</f>
        <v/>
      </c>
      <c r="H18" s="25">
        <f>1/(1+$B$11)^H15</f>
        <v/>
      </c>
      <c r="I18" s="25">
        <f>1/(1+$B$11)^I15</f>
        <v/>
      </c>
      <c r="J18" s="25">
        <f>1/(1+$B$11)^J15</f>
        <v/>
      </c>
      <c r="K18" s="25">
        <f>1/(1+$B$11)^K15</f>
        <v/>
      </c>
    </row>
    <row r="19">
      <c r="A19" s="7" t="inlineStr">
        <is>
          <t>Present value ($)</t>
        </is>
      </c>
      <c r="B19" s="26">
        <f>B17*B18</f>
        <v/>
      </c>
      <c r="C19" s="26">
        <f>C17*C18</f>
        <v/>
      </c>
      <c r="D19" s="26">
        <f>D17*D18</f>
        <v/>
      </c>
      <c r="E19" s="26">
        <f>E17*E18</f>
        <v/>
      </c>
      <c r="F19" s="26">
        <f>F17*F18</f>
        <v/>
      </c>
      <c r="G19" s="26">
        <f>G17*G18</f>
        <v/>
      </c>
      <c r="H19" s="26">
        <f>H17*H18</f>
        <v/>
      </c>
      <c r="I19" s="26">
        <f>I17*I18</f>
        <v/>
      </c>
      <c r="J19" s="26">
        <f>J17*J18</f>
        <v/>
      </c>
      <c r="K19" s="26">
        <f>K17*K18</f>
        <v/>
      </c>
    </row>
    <row r="21" ht="20" customHeight="1">
      <c r="A21" s="5" t="inlineStr">
        <is>
          <t>VALUE PER SHARE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>
      <c r="A22" s="7" t="inlineStr">
        <is>
          <t>Present value of ten years of dividends ($)</t>
        </is>
      </c>
      <c r="B22" s="26">
        <f>SUM(B19:K19)</f>
        <v/>
      </c>
    </row>
    <row r="23">
      <c r="A23" s="7" t="inlineStr">
        <is>
          <t>Terminal value ($)</t>
        </is>
      </c>
      <c r="B23" s="26">
        <f>K17*(1+$B$9)/($B$11-$B$9)</f>
        <v/>
      </c>
      <c r="C23" s="9" t="inlineStr">
        <is>
          <t>D10 x (1 + g) / (cost of equity - g)</t>
        </is>
      </c>
    </row>
    <row r="24">
      <c r="A24" s="7" t="inlineStr">
        <is>
          <t>Present value of terminal value ($)</t>
        </is>
      </c>
      <c r="B24" s="26">
        <f>B23/(1+$B$11)^10</f>
        <v/>
      </c>
    </row>
    <row r="25">
      <c r="A25" s="11" t="inlineStr">
        <is>
          <t>Value per share ($)</t>
        </is>
      </c>
      <c r="B25" s="17">
        <f>B22+B24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LDB Finance</dc:creator>
  <dc:title xmlns:dc="http://purl.org/dc/elements/1.1/">American Water Works (AWK)</dc:title>
  <dcterms:created xmlns:dcterms="http://purl.org/dc/terms/" xmlns:xsi="http://www.w3.org/2001/XMLSchema-instance" xsi:type="dcterms:W3CDTF">2026-10-29T08:26:07Z</dcterms:created>
  <dcterms:modified xmlns:dcterms="http://purl.org/dc/terms/" xmlns:xsi="http://www.w3.org/2001/XMLSchema-instance" xsi:type="dcterms:W3CDTF">2026-10-29T08:26:07Z</dcterms:modified>
</cp:coreProperties>
</file>