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<sst xmlns="http://schemas.openxmlformats.org/spreadsheetml/2006/main" count="214" uniqueCount="93">
  <si>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</si>
  <si>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Amazon (AMZN)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</si>
  <si>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</si>
  <si>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</si>
  <si>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</si>
  <si>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</si>
  <si>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</si>
  <si>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</si>
  <si>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</si>
  <si>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</si>
  <si>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</si>
  <si>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</si>
  <si>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</si>
  <si>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</si>
  <si>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</si>
  <si>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</si>
  <si>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</si>
  <si>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</si>
  <si>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</si>
  <si>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</si>
  <si>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</si>
  <si>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</si>
  <si>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</si>
  <si>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</si>
  <si>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</si>
  <si>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</si>
  <si>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</si>
  <si>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</si>
  <si>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</si>
  <si>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</si>
  <si>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</si>
  <si>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</si>
  <si>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</si>
  <si>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</si>
  <si>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</si>
  <si>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</si>
  <si>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</si>
  <si>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</si>
  <si>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https://github.com/ldiazbusquets/finance/blob/main/_source/models/amzn.py,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</si>
  <si>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</si>
  <si>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</si>
  <si>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</si>
  <si>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</si>
  <si>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Base revenue for 2026, $810B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</si>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</sst>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1.33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0.11135</v>
      </c>
    </row>
    <row r="11" customFormat="false" ht="15" hidden="false" customHeight="false" outlineLevel="0" collapsed="false">
      <c r="A11" s="7" t="s">
        <v>11</v>
      </c>
      <c r="B11" s="12" t="n">
        <v>262.63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10.9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2862.667</v>
      </c>
    </row>
    <row r="14" customFormat="false" ht="15" hidden="false" customHeight="false" outlineLevel="0" collapsed="false">
      <c r="A14" s="7" t="s">
        <v>16</v>
      </c>
      <c r="B14" s="15" t="n">
        <v>133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0.108160042638251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74.1782741090314</v>
      </c>
      <c r="C21" s="21" t="n">
        <f aca="false">Base!$B$43</f>
        <v>153.123277315742</v>
      </c>
      <c r="D21" s="21" t="n">
        <f aca="false">Bull!$B$43</f>
        <v>266.545296567685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161.74253132705</v>
      </c>
    </row>
    <row r="24" customFormat="false" ht="15" hidden="false" customHeight="false" outlineLevel="0" collapsed="false">
      <c r="A24" s="7" t="s">
        <v>29</v>
      </c>
      <c r="C24" s="12" t="n">
        <v>262.63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-0.384142971758557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0.085</v>
      </c>
      <c r="C29" s="26" t="n">
        <f aca="false">(SUMPRODUCT(Base!$B$32:$K$32,1/(1+B29)^(Base!$B$24:$K$24-0.5))+Base!$K$29*(1+Base!$B$10)*(1-Base!$B$14)*(1-Base!$B$10/Base!$B$16)/(B29-Base!$B$10)/(1+B29)^9.5+Base!$B$19)/Base!$B$20</f>
        <v>230.869709533915</v>
      </c>
    </row>
    <row r="30" customFormat="false" ht="15" hidden="false" customHeight="false" outlineLevel="0" collapsed="false">
      <c r="A30" s="24"/>
      <c r="B30" s="25" t="n">
        <v>0.09</v>
      </c>
      <c r="C30" s="26" t="n">
        <f aca="false">(SUMPRODUCT(Base!$B$32:$K$32,1/(1+B30)^(Base!$B$24:$K$24-0.5))+Base!$K$29*(1+Base!$B$10)*(1-Base!$B$14)*(1-Base!$B$10/Base!$B$16)/(B30-Base!$B$10)/(1+B30)^9.5+Base!$B$19)/Base!$B$20</f>
        <v>208.916300700616</v>
      </c>
    </row>
    <row r="31" customFormat="false" ht="15" hidden="false" customHeight="false" outlineLevel="0" collapsed="false">
      <c r="A31" s="24"/>
      <c r="B31" s="25" t="n">
        <v>0.095</v>
      </c>
      <c r="C31" s="26" t="n">
        <f aca="false">(SUMPRODUCT(Base!$B$32:$K$32,1/(1+B31)^(Base!$B$24:$K$24-0.5))+Base!$K$29*(1+Base!$B$10)*(1-Base!$B$14)*(1-Base!$B$10/Base!$B$16)/(B31-Base!$B$10)/(1+B31)^9.5+Base!$B$19)/Base!$B$20</f>
        <v>190.386424660247</v>
      </c>
    </row>
    <row r="32" customFormat="false" ht="15" hidden="false" customHeight="false" outlineLevel="0" collapsed="false">
      <c r="A32" s="24"/>
      <c r="B32" s="25" t="n">
        <v>0.1</v>
      </c>
      <c r="C32" s="26" t="n">
        <f aca="false">(SUMPRODUCT(Base!$B$32:$K$32,1/(1+B32)^(Base!$B$24:$K$24-0.5))+Base!$K$29*(1+Base!$B$10)*(1-Base!$B$14)*(1-Base!$B$10/Base!$B$16)/(B32-Base!$B$10)/(1+B32)^9.5+Base!$B$19)/Base!$B$20</f>
        <v>174.545371067055</v>
      </c>
    </row>
    <row r="33" customFormat="false" ht="15" hidden="false" customHeight="false" outlineLevel="0" collapsed="false">
      <c r="A33" s="9" t="s">
        <v>35</v>
      </c>
    </row>
    <row r="35" customFormat="false" ht="19.5" hidden="false" customHeight="true" outlineLevel="0" collapsed="false">
      <c r="A35" s="5" t="s">
        <v>36</v>
      </c>
      <c r="B35" s="6"/>
      <c r="C35" s="6"/>
      <c r="D35" s="6"/>
      <c r="E35" s="6"/>
    </row>
    <row r="36" customFormat="false" ht="15" hidden="false" customHeight="false" outlineLevel="0" collapsed="false">
      <c r="A36" s="9" t="s">
        <v>37</v>
      </c>
    </row>
    <row r="37" customFormat="false" ht="15" hidden="false" customHeight="false" outlineLevel="0" collapsed="false">
      <c r="A37" s="9" t="s">
        <v>38</v>
      </c>
    </row>
    <row r="38" customFormat="false" ht="15" hidden="false" customHeight="false" outlineLevel="0" collapsed="false">
      <c r="A38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810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0.12</v>
      </c>
    </row>
    <row r="9" customFormat="false" ht="15" hidden="false" customHeight="false" outlineLevel="0" collapsed="false">
      <c r="A9" s="7" t="s">
        <v>45</v>
      </c>
      <c r="B9" s="16" t="n">
        <v>0.11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0.13</v>
      </c>
    </row>
    <row r="12" customFormat="false" ht="15" hidden="false" customHeight="false" outlineLevel="0" collapsed="false">
      <c r="A12" s="7" t="s">
        <v>49</v>
      </c>
      <c r="B12" s="16" t="n">
        <v>0.18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0.19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0.108160042638251</v>
      </c>
    </row>
    <row r="19" customFormat="false" ht="15" hidden="false" customHeight="false" outlineLevel="0" collapsed="false">
      <c r="A19" s="7" t="s">
        <v>58</v>
      </c>
      <c r="B19" s="15" t="n">
        <v>-10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10.9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130</v>
      </c>
      <c r="C25" s="15" t="n">
        <v>100</v>
      </c>
      <c r="D25" s="15" t="n">
        <v>70</v>
      </c>
      <c r="E25" s="15" t="n">
        <v>50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0.12</v>
      </c>
      <c r="C26" s="23" t="n">
        <f aca="false">$B$9</f>
        <v>0.11</v>
      </c>
      <c r="D26" s="23" t="n">
        <f aca="false">$B$9+($B$10-$B$9)*(D24-2)/8</f>
        <v>0.1</v>
      </c>
      <c r="E26" s="23" t="n">
        <f aca="false">$B$9+($B$10-$B$9)*(E24-2)/8</f>
        <v>0.09</v>
      </c>
      <c r="F26" s="23" t="n">
        <f aca="false">$B$9+($B$10-$B$9)*(F24-2)/8</f>
        <v>0.08</v>
      </c>
      <c r="G26" s="23" t="n">
        <f aca="false">$B$9+($B$10-$B$9)*(G24-2)/8</f>
        <v>0.07</v>
      </c>
      <c r="H26" s="23" t="n">
        <f aca="false">$B$9+($B$10-$B$9)*(H24-2)/8</f>
        <v>0.06</v>
      </c>
      <c r="I26" s="23" t="n">
        <f aca="false">$B$9+($B$10-$B$9)*(I24-2)/8</f>
        <v>0.05</v>
      </c>
      <c r="J26" s="23" t="n">
        <f aca="false">$B$9+($B$10-$B$9)*(J24-2)/8</f>
        <v>0.04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907.2</v>
      </c>
      <c r="C27" s="14" t="n">
        <f aca="false">B27*(1+C26)</f>
        <v>1006.992</v>
      </c>
      <c r="D27" s="14" t="n">
        <f aca="false">C27*(1+D26)</f>
        <v>1107.6912</v>
      </c>
      <c r="E27" s="14" t="n">
        <f aca="false">D27*(1+E26)</f>
        <v>1207.383408</v>
      </c>
      <c r="F27" s="14" t="n">
        <f aca="false">E27*(1+F26)</f>
        <v>1303.97408064</v>
      </c>
      <c r="G27" s="14" t="n">
        <f aca="false">F27*(1+G26)</f>
        <v>1395.2522662848</v>
      </c>
      <c r="H27" s="14" t="n">
        <f aca="false">G27*(1+H26)</f>
        <v>1478.96740226189</v>
      </c>
      <c r="I27" s="14" t="n">
        <f aca="false">H27*(1+I26)</f>
        <v>1552.91577237498</v>
      </c>
      <c r="J27" s="14" t="n">
        <f aca="false">I27*(1+J26)</f>
        <v>1615.03240326998</v>
      </c>
      <c r="K27" s="14" t="n">
        <f aca="false">J27*(1+K26)</f>
        <v>1663.48337536808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0.14</v>
      </c>
      <c r="C28" s="23" t="n">
        <f aca="false">$B$11+($B$12-$B$11)*MIN(1,C24/$B$13)</f>
        <v>0.15</v>
      </c>
      <c r="D28" s="23" t="n">
        <f aca="false">$B$11+($B$12-$B$11)*MIN(1,D24/$B$13)</f>
        <v>0.16</v>
      </c>
      <c r="E28" s="23" t="n">
        <f aca="false">$B$11+($B$12-$B$11)*MIN(1,E24/$B$13)</f>
        <v>0.17</v>
      </c>
      <c r="F28" s="23" t="n">
        <f aca="false">$B$11+($B$12-$B$11)*MIN(1,F24/$B$13)</f>
        <v>0.18</v>
      </c>
      <c r="G28" s="23" t="n">
        <f aca="false">$B$11+($B$12-$B$11)*MIN(1,G24/$B$13)</f>
        <v>0.18</v>
      </c>
      <c r="H28" s="23" t="n">
        <f aca="false">$B$11+($B$12-$B$11)*MIN(1,H24/$B$13)</f>
        <v>0.18</v>
      </c>
      <c r="I28" s="23" t="n">
        <f aca="false">$B$11+($B$12-$B$11)*MIN(1,I24/$B$13)</f>
        <v>0.18</v>
      </c>
      <c r="J28" s="23" t="n">
        <f aca="false">$B$11+($B$12-$B$11)*MIN(1,J24/$B$13)</f>
        <v>0.18</v>
      </c>
      <c r="K28" s="23" t="n">
        <f aca="false">$B$11+($B$12-$B$11)*MIN(1,K24/$B$13)</f>
        <v>0.18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127.008</v>
      </c>
      <c r="C29" s="14" t="n">
        <f aca="false">C27*C28</f>
        <v>151.0488</v>
      </c>
      <c r="D29" s="14" t="n">
        <f aca="false">D27*D28</f>
        <v>177.230592</v>
      </c>
      <c r="E29" s="14" t="n">
        <f aca="false">E27*E28</f>
        <v>205.25517936</v>
      </c>
      <c r="F29" s="14" t="n">
        <f aca="false">F27*F28</f>
        <v>234.7153345152</v>
      </c>
      <c r="G29" s="14" t="n">
        <f aca="false">G27*G28</f>
        <v>251.145407931264</v>
      </c>
      <c r="H29" s="14" t="n">
        <f aca="false">H27*H28</f>
        <v>266.21413240714</v>
      </c>
      <c r="I29" s="14" t="n">
        <f aca="false">I27*I28</f>
        <v>279.524839027497</v>
      </c>
      <c r="J29" s="14" t="n">
        <f aca="false">J27*J28</f>
        <v>290.705832588597</v>
      </c>
      <c r="K29" s="14" t="n">
        <f aca="false">K27*K28</f>
        <v>299.427007566255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102.87648</v>
      </c>
      <c r="C30" s="14" t="n">
        <f aca="false">C29*(1-$B$14)</f>
        <v>122.349528</v>
      </c>
      <c r="D30" s="14" t="n">
        <f aca="false">D29*(1-$B$14)</f>
        <v>143.55677952</v>
      </c>
      <c r="E30" s="14" t="n">
        <f aca="false">E29*(1-$B$14)</f>
        <v>166.2566952816</v>
      </c>
      <c r="F30" s="14" t="n">
        <f aca="false">F29*(1-$B$14)</f>
        <v>190.119420957312</v>
      </c>
      <c r="G30" s="14" t="n">
        <f aca="false">G29*(1-$B$14)</f>
        <v>203.427780424324</v>
      </c>
      <c r="H30" s="14" t="n">
        <f aca="false">H29*(1-$B$14)</f>
        <v>215.633447249783</v>
      </c>
      <c r="I30" s="14" t="n">
        <f aca="false">I29*(1-$B$14)</f>
        <v>226.415119612273</v>
      </c>
      <c r="J30" s="14" t="n">
        <f aca="false">J29*(1-$B$14)</f>
        <v>235.471724396763</v>
      </c>
      <c r="K30" s="14" t="n">
        <f aca="false">K29*(1-$B$14)</f>
        <v>242.535876128666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130</v>
      </c>
      <c r="C31" s="14" t="n">
        <f aca="false">IF(ISNUMBER(C25),C25,(C27-B27)/$B$15)</f>
        <v>100</v>
      </c>
      <c r="D31" s="14" t="n">
        <f aca="false">IF(ISNUMBER(D25),D25,(D27-C27)/$B$15)</f>
        <v>70</v>
      </c>
      <c r="E31" s="14" t="n">
        <f aca="false">IF(ISNUMBER(E25),E25,(E27-D27)/$B$15)</f>
        <v>50</v>
      </c>
      <c r="F31" s="14" t="n">
        <f aca="false">IF(ISNUMBER(F25),F25,(F27-E27)/$B$15)</f>
        <v>48.2953363200001</v>
      </c>
      <c r="G31" s="14" t="n">
        <f aca="false">IF(ISNUMBER(G25),G25,(G27-F27)/$B$15)</f>
        <v>45.6390928224</v>
      </c>
      <c r="H31" s="14" t="n">
        <f aca="false">IF(ISNUMBER(H25),H25,(H27-G27)/$B$15)</f>
        <v>41.857567988544</v>
      </c>
      <c r="I31" s="14" t="n">
        <f aca="false">IF(ISNUMBER(I25),I25,(I27-H27)/$B$15)</f>
        <v>36.9741850565473</v>
      </c>
      <c r="J31" s="14" t="n">
        <f aca="false">IF(ISNUMBER(J25),J25,(J27-I27)/$B$15)</f>
        <v>31.0583154474997</v>
      </c>
      <c r="K31" s="14" t="n">
        <f aca="false">IF(ISNUMBER(K25),K25,(K27-J27)/$B$15)</f>
        <v>24.2254860490498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-27.12352</v>
      </c>
      <c r="C32" s="31" t="n">
        <f aca="false">C30-C31</f>
        <v>22.349528</v>
      </c>
      <c r="D32" s="31" t="n">
        <f aca="false">D30-D31</f>
        <v>73.55677952</v>
      </c>
      <c r="E32" s="31" t="n">
        <f aca="false">E30-E31</f>
        <v>116.2566952816</v>
      </c>
      <c r="F32" s="31" t="n">
        <f aca="false">F30-F31</f>
        <v>141.824084637312</v>
      </c>
      <c r="G32" s="31" t="n">
        <f aca="false">G30-G31</f>
        <v>157.788687601924</v>
      </c>
      <c r="H32" s="31" t="n">
        <f aca="false">H30-H31</f>
        <v>173.775879261239</v>
      </c>
      <c r="I32" s="31" t="n">
        <f aca="false">I30-I31</f>
        <v>189.440934555725</v>
      </c>
      <c r="J32" s="31" t="n">
        <f aca="false">J30-J31</f>
        <v>204.413408949264</v>
      </c>
      <c r="K32" s="31" t="n">
        <f aca="false">K30-K31</f>
        <v>218.310390079617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0.949945646386579</v>
      </c>
      <c r="C33" s="32" t="n">
        <f aca="false">1/(1+$B$18)^(C24-0.5)</f>
        <v>0.857227846011301</v>
      </c>
      <c r="D33" s="32" t="n">
        <f aca="false">1/(1+$B$18)^(D24-0.5)</f>
        <v>0.773559606038905</v>
      </c>
      <c r="E33" s="32" t="n">
        <f aca="false">1/(1+$B$18)^(E24-0.5)</f>
        <v>0.69805765979186</v>
      </c>
      <c r="F33" s="32" t="n">
        <f aca="false">1/(1+$B$18)^(F24-0.5)</f>
        <v>0.629924950307683</v>
      </c>
      <c r="G33" s="32" t="n">
        <f aca="false">1/(1+$B$18)^(G24-0.5)</f>
        <v>0.568442215988938</v>
      </c>
      <c r="H33" s="32" t="n">
        <f aca="false">1/(1+$B$18)^(H24-0.5)</f>
        <v>0.5129603975213</v>
      </c>
      <c r="I33" s="32" t="n">
        <f aca="false">1/(1+$B$18)^(I24-0.5)</f>
        <v>0.462893785901241</v>
      </c>
      <c r="J33" s="32" t="n">
        <f aca="false">1/(1+$B$18)^(J24-0.5)</f>
        <v>0.417713839238606</v>
      </c>
      <c r="K33" s="32" t="n">
        <f aca="false">1/(1+$B$18)^(K24-0.5)</f>
        <v>0.376943603059477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-25.7658697386793</v>
      </c>
      <c r="C34" s="14" t="n">
        <f aca="false">C32*C33</f>
        <v>19.1586377468093</v>
      </c>
      <c r="D34" s="14" t="n">
        <f aca="false">D32*D33</f>
        <v>56.9005533869818</v>
      </c>
      <c r="E34" s="14" t="n">
        <f aca="false">E32*E33</f>
        <v>81.1538766434091</v>
      </c>
      <c r="F34" s="14" t="n">
        <f aca="false">F32*F33</f>
        <v>89.3385294675914</v>
      </c>
      <c r="G34" s="14" t="n">
        <f aca="false">G32*G33</f>
        <v>89.6937512384239</v>
      </c>
      <c r="H34" s="14" t="n">
        <f aca="false">H32*H33</f>
        <v>89.1401441054588</v>
      </c>
      <c r="I34" s="14" t="n">
        <f aca="false">I32*I33</f>
        <v>87.6910314011689</v>
      </c>
      <c r="J34" s="14" t="n">
        <f aca="false">J32*J33</f>
        <v>85.3863098440482</v>
      </c>
      <c r="K34" s="14" t="n">
        <f aca="false">K32*K33</f>
        <v>82.2907050219306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654.987669117143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249.811952412526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2716.73546204964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1024.05605362445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1679.04372274159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1669.04372274159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153.123277315742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810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0.08</v>
      </c>
    </row>
    <row r="9" customFormat="false" ht="15" hidden="false" customHeight="false" outlineLevel="0" collapsed="false">
      <c r="A9" s="7" t="s">
        <v>45</v>
      </c>
      <c r="B9" s="16" t="n">
        <v>0.07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0.12</v>
      </c>
    </row>
    <row r="12" customFormat="false" ht="15" hidden="false" customHeight="false" outlineLevel="0" collapsed="false">
      <c r="A12" s="7" t="s">
        <v>49</v>
      </c>
      <c r="B12" s="16" t="n">
        <v>0.14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0.19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0.118160042638251</v>
      </c>
    </row>
    <row r="19" customFormat="false" ht="15" hidden="false" customHeight="false" outlineLevel="0" collapsed="false">
      <c r="A19" s="7" t="s">
        <v>58</v>
      </c>
      <c r="B19" s="15" t="n">
        <v>-10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10.9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150</v>
      </c>
      <c r="C25" s="15" t="n">
        <v>120</v>
      </c>
      <c r="D25" s="15" t="n">
        <v>90</v>
      </c>
      <c r="E25" s="15" t="n">
        <v>60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0.08</v>
      </c>
      <c r="C26" s="23" t="n">
        <f aca="false">$B$9</f>
        <v>0.07</v>
      </c>
      <c r="D26" s="23" t="n">
        <f aca="false">$B$9+($B$10-$B$9)*(D24-2)/8</f>
        <v>0.065</v>
      </c>
      <c r="E26" s="23" t="n">
        <f aca="false">$B$9+($B$10-$B$9)*(E24-2)/8</f>
        <v>0.06</v>
      </c>
      <c r="F26" s="23" t="n">
        <f aca="false">$B$9+($B$10-$B$9)*(F24-2)/8</f>
        <v>0.055</v>
      </c>
      <c r="G26" s="23" t="n">
        <f aca="false">$B$9+($B$10-$B$9)*(G24-2)/8</f>
        <v>0.05</v>
      </c>
      <c r="H26" s="23" t="n">
        <f aca="false">$B$9+($B$10-$B$9)*(H24-2)/8</f>
        <v>0.045</v>
      </c>
      <c r="I26" s="23" t="n">
        <f aca="false">$B$9+($B$10-$B$9)*(I24-2)/8</f>
        <v>0.04</v>
      </c>
      <c r="J26" s="23" t="n">
        <f aca="false">$B$9+($B$10-$B$9)*(J24-2)/8</f>
        <v>0.035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874.8</v>
      </c>
      <c r="C27" s="14" t="n">
        <f aca="false">B27*(1+C26)</f>
        <v>936.036</v>
      </c>
      <c r="D27" s="14" t="n">
        <f aca="false">C27*(1+D26)</f>
        <v>996.87834</v>
      </c>
      <c r="E27" s="14" t="n">
        <f aca="false">D27*(1+E26)</f>
        <v>1056.6910404</v>
      </c>
      <c r="F27" s="14" t="n">
        <f aca="false">E27*(1+F26)</f>
        <v>1114.809047622</v>
      </c>
      <c r="G27" s="14" t="n">
        <f aca="false">F27*(1+G26)</f>
        <v>1170.5495000031</v>
      </c>
      <c r="H27" s="14" t="n">
        <f aca="false">G27*(1+H26)</f>
        <v>1223.22422750324</v>
      </c>
      <c r="I27" s="14" t="n">
        <f aca="false">H27*(1+I26)</f>
        <v>1272.15319660337</v>
      </c>
      <c r="J27" s="14" t="n">
        <f aca="false">I27*(1+J26)</f>
        <v>1316.67855848449</v>
      </c>
      <c r="K27" s="14" t="n">
        <f aca="false">J27*(1+K26)</f>
        <v>1356.17891523902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0.124</v>
      </c>
      <c r="C28" s="23" t="n">
        <f aca="false">$B$11+($B$12-$B$11)*MIN(1,C24/$B$13)</f>
        <v>0.128</v>
      </c>
      <c r="D28" s="23" t="n">
        <f aca="false">$B$11+($B$12-$B$11)*MIN(1,D24/$B$13)</f>
        <v>0.132</v>
      </c>
      <c r="E28" s="23" t="n">
        <f aca="false">$B$11+($B$12-$B$11)*MIN(1,E24/$B$13)</f>
        <v>0.136</v>
      </c>
      <c r="F28" s="23" t="n">
        <f aca="false">$B$11+($B$12-$B$11)*MIN(1,F24/$B$13)</f>
        <v>0.14</v>
      </c>
      <c r="G28" s="23" t="n">
        <f aca="false">$B$11+($B$12-$B$11)*MIN(1,G24/$B$13)</f>
        <v>0.14</v>
      </c>
      <c r="H28" s="23" t="n">
        <f aca="false">$B$11+($B$12-$B$11)*MIN(1,H24/$B$13)</f>
        <v>0.14</v>
      </c>
      <c r="I28" s="23" t="n">
        <f aca="false">$B$11+($B$12-$B$11)*MIN(1,I24/$B$13)</f>
        <v>0.14</v>
      </c>
      <c r="J28" s="23" t="n">
        <f aca="false">$B$11+($B$12-$B$11)*MIN(1,J24/$B$13)</f>
        <v>0.14</v>
      </c>
      <c r="K28" s="23" t="n">
        <f aca="false">$B$11+($B$12-$B$11)*MIN(1,K24/$B$13)</f>
        <v>0.14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108.4752</v>
      </c>
      <c r="C29" s="14" t="n">
        <f aca="false">C27*C28</f>
        <v>119.812608</v>
      </c>
      <c r="D29" s="14" t="n">
        <f aca="false">D27*D28</f>
        <v>131.58794088</v>
      </c>
      <c r="E29" s="14" t="n">
        <f aca="false">E27*E28</f>
        <v>143.7099814944</v>
      </c>
      <c r="F29" s="14" t="n">
        <f aca="false">F27*F28</f>
        <v>156.07326666708</v>
      </c>
      <c r="G29" s="14" t="n">
        <f aca="false">G27*G28</f>
        <v>163.876930000434</v>
      </c>
      <c r="H29" s="14" t="n">
        <f aca="false">H27*H28</f>
        <v>171.251391850454</v>
      </c>
      <c r="I29" s="14" t="n">
        <f aca="false">I27*I28</f>
        <v>178.101447524472</v>
      </c>
      <c r="J29" s="14" t="n">
        <f aca="false">J27*J28</f>
        <v>184.334998187828</v>
      </c>
      <c r="K29" s="14" t="n">
        <f aca="false">K27*K28</f>
        <v>189.865048133463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87.864912</v>
      </c>
      <c r="C30" s="14" t="n">
        <f aca="false">C29*(1-$B$14)</f>
        <v>97.04821248</v>
      </c>
      <c r="D30" s="14" t="n">
        <f aca="false">D29*(1-$B$14)</f>
        <v>106.5862321128</v>
      </c>
      <c r="E30" s="14" t="n">
        <f aca="false">E29*(1-$B$14)</f>
        <v>116.405085010464</v>
      </c>
      <c r="F30" s="14" t="n">
        <f aca="false">F29*(1-$B$14)</f>
        <v>126.419346000335</v>
      </c>
      <c r="G30" s="14" t="n">
        <f aca="false">G29*(1-$B$14)</f>
        <v>132.740313300352</v>
      </c>
      <c r="H30" s="14" t="n">
        <f aca="false">H29*(1-$B$14)</f>
        <v>138.713627398867</v>
      </c>
      <c r="I30" s="14" t="n">
        <f aca="false">I29*(1-$B$14)</f>
        <v>144.262172494822</v>
      </c>
      <c r="J30" s="14" t="n">
        <f aca="false">J29*(1-$B$14)</f>
        <v>149.311348532141</v>
      </c>
      <c r="K30" s="14" t="n">
        <f aca="false">K29*(1-$B$14)</f>
        <v>153.790688988105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150</v>
      </c>
      <c r="C31" s="14" t="n">
        <f aca="false">IF(ISNUMBER(C25),C25,(C27-B27)/$B$15)</f>
        <v>120</v>
      </c>
      <c r="D31" s="14" t="n">
        <f aca="false">IF(ISNUMBER(D25),D25,(D27-C27)/$B$15)</f>
        <v>90</v>
      </c>
      <c r="E31" s="14" t="n">
        <f aca="false">IF(ISNUMBER(E25),E25,(E27-D27)/$B$15)</f>
        <v>60</v>
      </c>
      <c r="F31" s="14" t="n">
        <f aca="false">IF(ISNUMBER(F25),F25,(F27-E27)/$B$15)</f>
        <v>29.059003611</v>
      </c>
      <c r="G31" s="14" t="n">
        <f aca="false">IF(ISNUMBER(G25),G25,(G27-F27)/$B$15)</f>
        <v>27.8702261905501</v>
      </c>
      <c r="H31" s="14" t="n">
        <f aca="false">IF(ISNUMBER(H25),H25,(H27-G27)/$B$15)</f>
        <v>26.3373637500697</v>
      </c>
      <c r="I31" s="14" t="n">
        <f aca="false">IF(ISNUMBER(I25),I25,(I27-H27)/$B$15)</f>
        <v>24.4644845500649</v>
      </c>
      <c r="J31" s="14" t="n">
        <f aca="false">IF(ISNUMBER(J25),J25,(J27-I27)/$B$15)</f>
        <v>22.2626809405589</v>
      </c>
      <c r="K31" s="14" t="n">
        <f aca="false">IF(ISNUMBER(K25),K25,(K27-J27)/$B$15)</f>
        <v>19.7501783772673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-62.135088</v>
      </c>
      <c r="C32" s="31" t="n">
        <f aca="false">C30-C31</f>
        <v>-22.95178752</v>
      </c>
      <c r="D32" s="31" t="n">
        <f aca="false">D30-D31</f>
        <v>16.5862321128</v>
      </c>
      <c r="E32" s="31" t="n">
        <f aca="false">E30-E31</f>
        <v>56.405085010464</v>
      </c>
      <c r="F32" s="31" t="n">
        <f aca="false">F30-F31</f>
        <v>97.3603423893349</v>
      </c>
      <c r="G32" s="31" t="n">
        <f aca="false">G30-G31</f>
        <v>104.870087109802</v>
      </c>
      <c r="H32" s="31" t="n">
        <f aca="false">H30-H31</f>
        <v>112.376263648798</v>
      </c>
      <c r="I32" s="31" t="n">
        <f aca="false">I30-I31</f>
        <v>119.797687944757</v>
      </c>
      <c r="J32" s="31" t="n">
        <f aca="false">J30-J31</f>
        <v>127.048667591582</v>
      </c>
      <c r="K32" s="31" t="n">
        <f aca="false">K30-K31</f>
        <v>134.040510610838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0.945688299207307</v>
      </c>
      <c r="C33" s="32" t="n">
        <f aca="false">1/(1+$B$18)^(C24-0.5)</f>
        <v>0.845753973622592</v>
      </c>
      <c r="D33" s="32" t="n">
        <f aca="false">1/(1+$B$18)^(D24-0.5)</f>
        <v>0.756380072057549</v>
      </c>
      <c r="E33" s="32" t="n">
        <f aca="false">1/(1+$B$18)^(E24-0.5)</f>
        <v>0.676450636058236</v>
      </c>
      <c r="F33" s="32" t="n">
        <f aca="false">1/(1+$B$18)^(F24-0.5)</f>
        <v>0.604967634563457</v>
      </c>
      <c r="G33" s="32" t="n">
        <f aca="false">1/(1+$B$18)^(G24-0.5)</f>
        <v>0.541038502087824</v>
      </c>
      <c r="H33" s="32" t="n">
        <f aca="false">1/(1+$B$18)^(H24-0.5)</f>
        <v>0.483864993790394</v>
      </c>
      <c r="I33" s="32" t="n">
        <f aca="false">1/(1+$B$18)^(I24-0.5)</f>
        <v>0.432733218268769</v>
      </c>
      <c r="J33" s="32" t="n">
        <f aca="false">1/(1+$B$18)^(J24-0.5)</f>
        <v>0.387004723624137</v>
      </c>
      <c r="K33" s="32" t="n">
        <f aca="false">1/(1+$B$18)^(K24-0.5)</f>
        <v>0.346108525494272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-58.7604256918164</v>
      </c>
      <c r="C34" s="14" t="n">
        <f aca="false">C32*C33</f>
        <v>-19.4115654967814</v>
      </c>
      <c r="D34" s="14" t="n">
        <f aca="false">D32*D33</f>
        <v>12.5454954406429</v>
      </c>
      <c r="E34" s="14" t="n">
        <f aca="false">E32*E33</f>
        <v>38.1552556322473</v>
      </c>
      <c r="F34" s="14" t="n">
        <f aca="false">F32*F33</f>
        <v>58.8998560355641</v>
      </c>
      <c r="G34" s="14" t="n">
        <f aca="false">G32*G33</f>
        <v>56.7387548437067</v>
      </c>
      <c r="H34" s="14" t="n">
        <f aca="false">H32*H33</f>
        <v>54.3749401126132</v>
      </c>
      <c r="I34" s="14" t="n">
        <f aca="false">I32*I33</f>
        <v>51.8404390454925</v>
      </c>
      <c r="J34" s="14" t="n">
        <f aca="false">J32*J33</f>
        <v>49.168434488095</v>
      </c>
      <c r="K34" s="14" t="n">
        <f aca="false">K32*K33</f>
        <v>46.3925634840164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289.94374789378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158.404409657748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1527.26500781736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528.599439894662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818.543187788442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808.543187788442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74.1782741090314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810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0.15</v>
      </c>
    </row>
    <row r="9" customFormat="false" ht="15" hidden="false" customHeight="false" outlineLevel="0" collapsed="false">
      <c r="A9" s="7" t="s">
        <v>45</v>
      </c>
      <c r="B9" s="16" t="n">
        <v>0.14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0.14</v>
      </c>
    </row>
    <row r="12" customFormat="false" ht="15" hidden="false" customHeight="false" outlineLevel="0" collapsed="false">
      <c r="A12" s="7" t="s">
        <v>49</v>
      </c>
      <c r="B12" s="16" t="n">
        <v>0.22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0.19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0.0981600426382505</v>
      </c>
    </row>
    <row r="19" customFormat="false" ht="15" hidden="false" customHeight="false" outlineLevel="0" collapsed="false">
      <c r="A19" s="7" t="s">
        <v>58</v>
      </c>
      <c r="B19" s="15" t="n">
        <v>-10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10.9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110</v>
      </c>
      <c r="C25" s="15" t="n">
        <v>80</v>
      </c>
      <c r="D25" s="15" t="n">
        <v>50</v>
      </c>
      <c r="E25" s="15" t="n">
        <v>30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0.15</v>
      </c>
      <c r="C26" s="23" t="n">
        <f aca="false">$B$9</f>
        <v>0.14</v>
      </c>
      <c r="D26" s="23" t="n">
        <f aca="false">$B$9+($B$10-$B$9)*(D24-2)/8</f>
        <v>0.12625</v>
      </c>
      <c r="E26" s="23" t="n">
        <f aca="false">$B$9+($B$10-$B$9)*(E24-2)/8</f>
        <v>0.1125</v>
      </c>
      <c r="F26" s="23" t="n">
        <f aca="false">$B$9+($B$10-$B$9)*(F24-2)/8</f>
        <v>0.09875</v>
      </c>
      <c r="G26" s="23" t="n">
        <f aca="false">$B$9+($B$10-$B$9)*(G24-2)/8</f>
        <v>0.085</v>
      </c>
      <c r="H26" s="23" t="n">
        <f aca="false">$B$9+($B$10-$B$9)*(H24-2)/8</f>
        <v>0.07125</v>
      </c>
      <c r="I26" s="23" t="n">
        <f aca="false">$B$9+($B$10-$B$9)*(I24-2)/8</f>
        <v>0.0575</v>
      </c>
      <c r="J26" s="23" t="n">
        <f aca="false">$B$9+($B$10-$B$9)*(J24-2)/8</f>
        <v>0.04375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931.5</v>
      </c>
      <c r="C27" s="14" t="n">
        <f aca="false">B27*(1+C26)</f>
        <v>1061.91</v>
      </c>
      <c r="D27" s="14" t="n">
        <f aca="false">C27*(1+D26)</f>
        <v>1195.9761375</v>
      </c>
      <c r="E27" s="14" t="n">
        <f aca="false">D27*(1+E26)</f>
        <v>1330.52345296875</v>
      </c>
      <c r="F27" s="14" t="n">
        <f aca="false">E27*(1+F26)</f>
        <v>1461.91264394941</v>
      </c>
      <c r="G27" s="14" t="n">
        <f aca="false">F27*(1+G26)</f>
        <v>1586.17521868511</v>
      </c>
      <c r="H27" s="14" t="n">
        <f aca="false">G27*(1+H26)</f>
        <v>1699.19020301643</v>
      </c>
      <c r="I27" s="14" t="n">
        <f aca="false">H27*(1+I26)</f>
        <v>1796.89363968987</v>
      </c>
      <c r="J27" s="14" t="n">
        <f aca="false">I27*(1+J26)</f>
        <v>1875.50773642631</v>
      </c>
      <c r="K27" s="14" t="n">
        <f aca="false">J27*(1+K26)</f>
        <v>1931.77296851909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0.156</v>
      </c>
      <c r="C28" s="23" t="n">
        <f aca="false">$B$11+($B$12-$B$11)*MIN(1,C24/$B$13)</f>
        <v>0.172</v>
      </c>
      <c r="D28" s="23" t="n">
        <f aca="false">$B$11+($B$12-$B$11)*MIN(1,D24/$B$13)</f>
        <v>0.188</v>
      </c>
      <c r="E28" s="23" t="n">
        <f aca="false">$B$11+($B$12-$B$11)*MIN(1,E24/$B$13)</f>
        <v>0.204</v>
      </c>
      <c r="F28" s="23" t="n">
        <f aca="false">$B$11+($B$12-$B$11)*MIN(1,F24/$B$13)</f>
        <v>0.22</v>
      </c>
      <c r="G28" s="23" t="n">
        <f aca="false">$B$11+($B$12-$B$11)*MIN(1,G24/$B$13)</f>
        <v>0.22</v>
      </c>
      <c r="H28" s="23" t="n">
        <f aca="false">$B$11+($B$12-$B$11)*MIN(1,H24/$B$13)</f>
        <v>0.22</v>
      </c>
      <c r="I28" s="23" t="n">
        <f aca="false">$B$11+($B$12-$B$11)*MIN(1,I24/$B$13)</f>
        <v>0.22</v>
      </c>
      <c r="J28" s="23" t="n">
        <f aca="false">$B$11+($B$12-$B$11)*MIN(1,J24/$B$13)</f>
        <v>0.22</v>
      </c>
      <c r="K28" s="23" t="n">
        <f aca="false">$B$11+($B$12-$B$11)*MIN(1,K24/$B$13)</f>
        <v>0.22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145.314</v>
      </c>
      <c r="C29" s="14" t="n">
        <f aca="false">C27*C28</f>
        <v>182.64852</v>
      </c>
      <c r="D29" s="14" t="n">
        <f aca="false">D27*D28</f>
        <v>224.84351385</v>
      </c>
      <c r="E29" s="14" t="n">
        <f aca="false">E27*E28</f>
        <v>271.426784405625</v>
      </c>
      <c r="F29" s="14" t="n">
        <f aca="false">F27*F28</f>
        <v>321.620781668871</v>
      </c>
      <c r="G29" s="14" t="n">
        <f aca="false">G27*G28</f>
        <v>348.958548110725</v>
      </c>
      <c r="H29" s="14" t="n">
        <f aca="false">H27*H28</f>
        <v>373.821844663614</v>
      </c>
      <c r="I29" s="14" t="n">
        <f aca="false">I27*I28</f>
        <v>395.316600731772</v>
      </c>
      <c r="J29" s="14" t="n">
        <f aca="false">J27*J28</f>
        <v>412.611702013787</v>
      </c>
      <c r="K29" s="14" t="n">
        <f aca="false">K27*K28</f>
        <v>424.990053074201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117.70434</v>
      </c>
      <c r="C30" s="14" t="n">
        <f aca="false">C29*(1-$B$14)</f>
        <v>147.9453012</v>
      </c>
      <c r="D30" s="14" t="n">
        <f aca="false">D29*(1-$B$14)</f>
        <v>182.1232462185</v>
      </c>
      <c r="E30" s="14" t="n">
        <f aca="false">E29*(1-$B$14)</f>
        <v>219.855695368556</v>
      </c>
      <c r="F30" s="14" t="n">
        <f aca="false">F29*(1-$B$14)</f>
        <v>260.512833151786</v>
      </c>
      <c r="G30" s="14" t="n">
        <f aca="false">G29*(1-$B$14)</f>
        <v>282.656423969687</v>
      </c>
      <c r="H30" s="14" t="n">
        <f aca="false">H29*(1-$B$14)</f>
        <v>302.795694177528</v>
      </c>
      <c r="I30" s="14" t="n">
        <f aca="false">I29*(1-$B$14)</f>
        <v>320.206446592735</v>
      </c>
      <c r="J30" s="14" t="n">
        <f aca="false">J29*(1-$B$14)</f>
        <v>334.215478631168</v>
      </c>
      <c r="K30" s="14" t="n">
        <f aca="false">K29*(1-$B$14)</f>
        <v>344.241942990103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110</v>
      </c>
      <c r="C31" s="14" t="n">
        <f aca="false">IF(ISNUMBER(C25),C25,(C27-B27)/$B$15)</f>
        <v>80</v>
      </c>
      <c r="D31" s="14" t="n">
        <f aca="false">IF(ISNUMBER(D25),D25,(D27-C27)/$B$15)</f>
        <v>50</v>
      </c>
      <c r="E31" s="14" t="n">
        <f aca="false">IF(ISNUMBER(E25),E25,(E27-D27)/$B$15)</f>
        <v>30</v>
      </c>
      <c r="F31" s="14" t="n">
        <f aca="false">IF(ISNUMBER(F25),F25,(F27-E27)/$B$15)</f>
        <v>65.694595490332</v>
      </c>
      <c r="G31" s="14" t="n">
        <f aca="false">IF(ISNUMBER(G25),G25,(G27-F27)/$B$15)</f>
        <v>62.1312873678501</v>
      </c>
      <c r="H31" s="14" t="n">
        <f aca="false">IF(ISNUMBER(H25),H25,(H27-G27)/$B$15)</f>
        <v>56.5074921656573</v>
      </c>
      <c r="I31" s="14" t="n">
        <f aca="false">IF(ISNUMBER(I25),I25,(I27-H27)/$B$15)</f>
        <v>48.8517183367225</v>
      </c>
      <c r="J31" s="14" t="n">
        <f aca="false">IF(ISNUMBER(J25),J25,(J27-I27)/$B$15)</f>
        <v>39.307048368216</v>
      </c>
      <c r="K31" s="14" t="n">
        <f aca="false">IF(ISNUMBER(K25),K25,(K27-J27)/$B$15)</f>
        <v>28.1326160463946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7.70434</v>
      </c>
      <c r="C32" s="31" t="n">
        <f aca="false">C30-C31</f>
        <v>67.9453012</v>
      </c>
      <c r="D32" s="31" t="n">
        <f aca="false">D30-D31</f>
        <v>132.1232462185</v>
      </c>
      <c r="E32" s="31" t="n">
        <f aca="false">E30-E31</f>
        <v>189.855695368556</v>
      </c>
      <c r="F32" s="31" t="n">
        <f aca="false">F30-F31</f>
        <v>194.818237661454</v>
      </c>
      <c r="G32" s="31" t="n">
        <f aca="false">G30-G31</f>
        <v>220.525136601837</v>
      </c>
      <c r="H32" s="31" t="n">
        <f aca="false">H30-H31</f>
        <v>246.28820201187</v>
      </c>
      <c r="I32" s="31" t="n">
        <f aca="false">I30-I31</f>
        <v>271.354728256013</v>
      </c>
      <c r="J32" s="31" t="n">
        <f aca="false">J30-J31</f>
        <v>294.908430262952</v>
      </c>
      <c r="K32" s="31" t="n">
        <f aca="false">K30-K31</f>
        <v>316.109326943708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0.954261013981438</v>
      </c>
      <c r="C33" s="32" t="n">
        <f aca="false">1/(1+$B$18)^(C24-0.5)</f>
        <v>0.868963518003163</v>
      </c>
      <c r="D33" s="32" t="n">
        <f aca="false">1/(1+$B$18)^(D24-0.5)</f>
        <v>0.791290416937353</v>
      </c>
      <c r="E33" s="32" t="n">
        <f aca="false">1/(1+$B$18)^(E24-0.5)</f>
        <v>0.7205601972517</v>
      </c>
      <c r="F33" s="32" t="n">
        <f aca="false">1/(1+$B$18)^(F24-0.5)</f>
        <v>0.656152263126062</v>
      </c>
      <c r="G33" s="32" t="n">
        <f aca="false">1/(1+$B$18)^(G24-0.5)</f>
        <v>0.597501491266886</v>
      </c>
      <c r="H33" s="32" t="n">
        <f aca="false">1/(1+$B$18)^(H24-0.5)</f>
        <v>0.544093272444544</v>
      </c>
      <c r="I33" s="32" t="n">
        <f aca="false">1/(1+$B$18)^(I24-0.5)</f>
        <v>0.495458996247395</v>
      </c>
      <c r="J33" s="32" t="n">
        <f aca="false">1/(1+$B$18)^(J24-0.5)</f>
        <v>0.451171939435249</v>
      </c>
      <c r="K33" s="32" t="n">
        <f aca="false">1/(1+$B$18)^(K24-0.5)</f>
        <v>0.410843521816129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7.35195130045775</v>
      </c>
      <c r="C34" s="14" t="n">
        <f aca="false">C32*C33</f>
        <v>59.0419879625365</v>
      </c>
      <c r="D34" s="14" t="n">
        <f aca="false">D32*D33</f>
        <v>104.547858587353</v>
      </c>
      <c r="E34" s="14" t="n">
        <f aca="false">E32*E33</f>
        <v>136.802457304126</v>
      </c>
      <c r="F34" s="14" t="n">
        <f aca="false">F32*F33</f>
        <v>127.830427539794</v>
      </c>
      <c r="G34" s="14" t="n">
        <f aca="false">G32*G33</f>
        <v>131.764097981431</v>
      </c>
      <c r="H34" s="14" t="n">
        <f aca="false">H32*H33</f>
        <v>134.003753797121</v>
      </c>
      <c r="I34" s="14" t="n">
        <f aca="false">I32*I33</f>
        <v>134.445141288709</v>
      </c>
      <c r="J34" s="14" t="n">
        <f aca="false">J32*J33</f>
        <v>133.054408437541</v>
      </c>
      <c r="K34" s="14" t="n">
        <f aca="false">K32*K33</f>
        <v>129.871469160479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1098.71355335955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354.569201279806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4421.70822408938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1816.63017922822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2915.34373258777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2905.34373258777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266.545296567685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Amazon (AMZN)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