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<sst xmlns="http://schemas.openxmlformats.org/spreadsheetml/2006/main" count="214" uniqueCount="93">
  <si>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</si>
  <si>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Alphabet (GOOGL)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</si>
  <si>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</si>
  <si>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</si>
  <si>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</si>
  <si>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</si>
  <si>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</si>
  <si>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</si>
  <si>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</si>
  <si>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</si>
  <si>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</si>
  <si>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</si>
  <si>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</si>
  <si>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</si>
  <si>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</si>
  <si>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</si>
  <si>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</si>
  <si>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</si>
  <si>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</si>
  <si>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</si>
  <si>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</si>
  <si>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</si>
  <si>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</si>
  <si>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</si>
  <si>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</si>
  <si>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</si>
  <si>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</si>
  <si>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</si>
  <si>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</si>
  <si>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</si>
  <si>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</si>
  <si>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</si>
  <si>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</si>
  <si>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</si>
  <si>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</si>
  <si>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</si>
  <si>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</si>
  <si>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</si>
  <si>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https://github.com/ldiazbusquets/finance/blob/main/_source/models/googl.py,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</si>
  <si>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</si>
  <si>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</si>
  <si>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</si>
  <si>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</si>
  <si>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2026 estimate, $490B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</si>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</sst>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1.13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0.10235</v>
      </c>
    </row>
    <row r="11" customFormat="false" ht="15" hidden="false" customHeight="false" outlineLevel="0" collapsed="false">
      <c r="A11" s="7" t="s">
        <v>11</v>
      </c>
      <c r="B11" s="12" t="n">
        <v>324.22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12.25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3971.695</v>
      </c>
    </row>
    <row r="14" customFormat="false" ht="15" hidden="false" customHeight="false" outlineLevel="0" collapsed="false">
      <c r="A14" s="7" t="s">
        <v>16</v>
      </c>
      <c r="B14" s="15" t="n">
        <v>70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0.101261471548447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134.994263364653</v>
      </c>
      <c r="C21" s="21" t="n">
        <f aca="false">Base!$B$43</f>
        <v>245.055779395991</v>
      </c>
      <c r="D21" s="21" t="n">
        <f aca="false">Bull!$B$43</f>
        <v>375.725952399049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250.207943638921</v>
      </c>
    </row>
    <row r="24" customFormat="false" ht="15" hidden="false" customHeight="false" outlineLevel="0" collapsed="false">
      <c r="A24" s="7" t="s">
        <v>29</v>
      </c>
      <c r="C24" s="12" t="n">
        <v>324.22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-0.228277269635059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0.085</v>
      </c>
      <c r="C29" s="26" t="n">
        <f aca="false">(SUMPRODUCT(Base!$B$32:$K$32,1/(1+B29)^(Base!$B$24:$K$24-0.5))+Base!$K$29*(1+Base!$B$10)*(1-Base!$B$14)*(1-Base!$B$10/Base!$B$16)/(B29-Base!$B$10)/(1+B29)^9.5+Base!$B$19)/Base!$B$20</f>
        <v>319.73740061726</v>
      </c>
    </row>
    <row r="30" customFormat="false" ht="15" hidden="false" customHeight="false" outlineLevel="0" collapsed="false">
      <c r="A30" s="24"/>
      <c r="B30" s="25" t="n">
        <v>0.09</v>
      </c>
      <c r="C30" s="26" t="n">
        <f aca="false">(SUMPRODUCT(Base!$B$32:$K$32,1/(1+B30)^(Base!$B$24:$K$24-0.5))+Base!$K$29*(1+Base!$B$10)*(1-Base!$B$14)*(1-Base!$B$10/Base!$B$16)/(B30-Base!$B$10)/(1+B30)^9.5+Base!$B$19)/Base!$B$20</f>
        <v>292.417469757788</v>
      </c>
    </row>
    <row r="31" customFormat="false" ht="15" hidden="false" customHeight="false" outlineLevel="0" collapsed="false">
      <c r="A31" s="24"/>
      <c r="B31" s="25" t="n">
        <v>0.095</v>
      </c>
      <c r="C31" s="26" t="n">
        <f aca="false">(SUMPRODUCT(Base!$B$32:$K$32,1/(1+B31)^(Base!$B$24:$K$24-0.5))+Base!$K$29*(1+Base!$B$10)*(1-Base!$B$14)*(1-Base!$B$10/Base!$B$16)/(B31-Base!$B$10)/(1+B31)^9.5+Base!$B$19)/Base!$B$20</f>
        <v>269.339638868325</v>
      </c>
    </row>
    <row r="32" customFormat="false" ht="15" hidden="false" customHeight="false" outlineLevel="0" collapsed="false">
      <c r="A32" s="24"/>
      <c r="B32" s="25" t="n">
        <v>0.1</v>
      </c>
      <c r="C32" s="26" t="n">
        <f aca="false">(SUMPRODUCT(Base!$B$32:$K$32,1/(1+B32)^(Base!$B$24:$K$24-0.5))+Base!$K$29*(1+Base!$B$10)*(1-Base!$B$14)*(1-Base!$B$10/Base!$B$16)/(B32-Base!$B$10)/(1+B32)^9.5+Base!$B$19)/Base!$B$20</f>
        <v>249.594255666836</v>
      </c>
    </row>
    <row r="33" customFormat="false" ht="15" hidden="false" customHeight="false" outlineLevel="0" collapsed="false">
      <c r="A33" s="24"/>
      <c r="B33" s="25" t="n">
        <v>0.105</v>
      </c>
      <c r="C33" s="26" t="n">
        <f aca="false">(SUMPRODUCT(Base!$B$32:$K$32,1/(1+B33)^(Base!$B$24:$K$24-0.5))+Base!$K$29*(1+Base!$B$10)*(1-Base!$B$14)*(1-Base!$B$10/Base!$B$16)/(B33-Base!$B$10)/(1+B33)^9.5+Base!$B$19)/Base!$B$20</f>
        <v>232.514244181035</v>
      </c>
    </row>
    <row r="34" customFormat="false" ht="15" hidden="false" customHeight="false" outlineLevel="0" collapsed="false">
      <c r="A34" s="9" t="s">
        <v>35</v>
      </c>
    </row>
    <row r="36" customFormat="false" ht="19.5" hidden="false" customHeight="true" outlineLevel="0" collapsed="false">
      <c r="A36" s="5" t="s">
        <v>36</v>
      </c>
      <c r="B36" s="6"/>
      <c r="C36" s="6"/>
      <c r="D36" s="6"/>
      <c r="E36" s="6"/>
    </row>
    <row r="37" customFormat="false" ht="15" hidden="false" customHeight="false" outlineLevel="0" collapsed="false">
      <c r="A37" s="9" t="s">
        <v>37</v>
      </c>
    </row>
    <row r="38" customFormat="false" ht="15" hidden="false" customHeight="false" outlineLevel="0" collapsed="false">
      <c r="A38" s="9" t="s">
        <v>38</v>
      </c>
    </row>
    <row r="39" customFormat="false" ht="15" hidden="false" customHeight="false" outlineLevel="0" collapsed="false">
      <c r="A39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490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0.15</v>
      </c>
    </row>
    <row r="9" customFormat="false" ht="15" hidden="false" customHeight="false" outlineLevel="0" collapsed="false">
      <c r="A9" s="7" t="s">
        <v>45</v>
      </c>
      <c r="B9" s="16" t="n">
        <v>0.13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0.34</v>
      </c>
    </row>
    <row r="12" customFormat="false" ht="15" hidden="false" customHeight="false" outlineLevel="0" collapsed="false">
      <c r="A12" s="7" t="s">
        <v>49</v>
      </c>
      <c r="B12" s="16" t="n">
        <v>0.35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0.17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0.101261471548447</v>
      </c>
    </row>
    <row r="19" customFormat="false" ht="15" hidden="false" customHeight="false" outlineLevel="0" collapsed="false">
      <c r="A19" s="7" t="s">
        <v>58</v>
      </c>
      <c r="B19" s="15" t="n">
        <v>268.6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12.25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150</v>
      </c>
      <c r="C25" s="15" t="n">
        <v>120</v>
      </c>
      <c r="D25" s="15" t="n">
        <v>90</v>
      </c>
      <c r="E25" s="15" t="n">
        <v>60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0.15</v>
      </c>
      <c r="C26" s="23" t="n">
        <f aca="false">$B$9</f>
        <v>0.13</v>
      </c>
      <c r="D26" s="23" t="n">
        <f aca="false">$B$9+($B$10-$B$9)*(D24-2)/8</f>
        <v>0.1175</v>
      </c>
      <c r="E26" s="23" t="n">
        <f aca="false">$B$9+($B$10-$B$9)*(E24-2)/8</f>
        <v>0.105</v>
      </c>
      <c r="F26" s="23" t="n">
        <f aca="false">$B$9+($B$10-$B$9)*(F24-2)/8</f>
        <v>0.0925</v>
      </c>
      <c r="G26" s="23" t="n">
        <f aca="false">$B$9+($B$10-$B$9)*(G24-2)/8</f>
        <v>0.08</v>
      </c>
      <c r="H26" s="23" t="n">
        <f aca="false">$B$9+($B$10-$B$9)*(H24-2)/8</f>
        <v>0.0675</v>
      </c>
      <c r="I26" s="23" t="n">
        <f aca="false">$B$9+($B$10-$B$9)*(I24-2)/8</f>
        <v>0.055</v>
      </c>
      <c r="J26" s="23" t="n">
        <f aca="false">$B$9+($B$10-$B$9)*(J24-2)/8</f>
        <v>0.0425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563.5</v>
      </c>
      <c r="C27" s="14" t="n">
        <f aca="false">B27*(1+C26)</f>
        <v>636.755</v>
      </c>
      <c r="D27" s="14" t="n">
        <f aca="false">C27*(1+D26)</f>
        <v>711.5737125</v>
      </c>
      <c r="E27" s="14" t="n">
        <f aca="false">D27*(1+E26)</f>
        <v>786.2889523125</v>
      </c>
      <c r="F27" s="14" t="n">
        <f aca="false">E27*(1+F26)</f>
        <v>859.020680401406</v>
      </c>
      <c r="G27" s="14" t="n">
        <f aca="false">F27*(1+G26)</f>
        <v>927.742334833519</v>
      </c>
      <c r="H27" s="14" t="n">
        <f aca="false">G27*(1+H26)</f>
        <v>990.364942434781</v>
      </c>
      <c r="I27" s="14" t="n">
        <f aca="false">H27*(1+I26)</f>
        <v>1044.83501426869</v>
      </c>
      <c r="J27" s="14" t="n">
        <f aca="false">I27*(1+J26)</f>
        <v>1089.24050237511</v>
      </c>
      <c r="K27" s="14" t="n">
        <f aca="false">J27*(1+K26)</f>
        <v>1121.91771744637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0.3425</v>
      </c>
      <c r="C28" s="23" t="n">
        <f aca="false">$B$11+($B$12-$B$11)*MIN(1,C24/$B$13)</f>
        <v>0.345</v>
      </c>
      <c r="D28" s="23" t="n">
        <f aca="false">$B$11+($B$12-$B$11)*MIN(1,D24/$B$13)</f>
        <v>0.3475</v>
      </c>
      <c r="E28" s="23" t="n">
        <f aca="false">$B$11+($B$12-$B$11)*MIN(1,E24/$B$13)</f>
        <v>0.35</v>
      </c>
      <c r="F28" s="23" t="n">
        <f aca="false">$B$11+($B$12-$B$11)*MIN(1,F24/$B$13)</f>
        <v>0.35</v>
      </c>
      <c r="G28" s="23" t="n">
        <f aca="false">$B$11+($B$12-$B$11)*MIN(1,G24/$B$13)</f>
        <v>0.35</v>
      </c>
      <c r="H28" s="23" t="n">
        <f aca="false">$B$11+($B$12-$B$11)*MIN(1,H24/$B$13)</f>
        <v>0.35</v>
      </c>
      <c r="I28" s="23" t="n">
        <f aca="false">$B$11+($B$12-$B$11)*MIN(1,I24/$B$13)</f>
        <v>0.35</v>
      </c>
      <c r="J28" s="23" t="n">
        <f aca="false">$B$11+($B$12-$B$11)*MIN(1,J24/$B$13)</f>
        <v>0.35</v>
      </c>
      <c r="K28" s="23" t="n">
        <f aca="false">$B$11+($B$12-$B$11)*MIN(1,K24/$B$13)</f>
        <v>0.35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192.99875</v>
      </c>
      <c r="C29" s="14" t="n">
        <f aca="false">C27*C28</f>
        <v>219.680475</v>
      </c>
      <c r="D29" s="14" t="n">
        <f aca="false">D27*D28</f>
        <v>247.27186509375</v>
      </c>
      <c r="E29" s="14" t="n">
        <f aca="false">E27*E28</f>
        <v>275.201133309375</v>
      </c>
      <c r="F29" s="14" t="n">
        <f aca="false">F27*F28</f>
        <v>300.657238140492</v>
      </c>
      <c r="G29" s="14" t="n">
        <f aca="false">G27*G28</f>
        <v>324.709817191732</v>
      </c>
      <c r="H29" s="14" t="n">
        <f aca="false">H27*H28</f>
        <v>346.627729852173</v>
      </c>
      <c r="I29" s="14" t="n">
        <f aca="false">I27*I28</f>
        <v>365.692254994043</v>
      </c>
      <c r="J29" s="14" t="n">
        <f aca="false">J27*J28</f>
        <v>381.23417583129</v>
      </c>
      <c r="K29" s="14" t="n">
        <f aca="false">K27*K28</f>
        <v>392.671201106228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160.1889625</v>
      </c>
      <c r="C30" s="14" t="n">
        <f aca="false">C29*(1-$B$14)</f>
        <v>182.33479425</v>
      </c>
      <c r="D30" s="14" t="n">
        <f aca="false">D29*(1-$B$14)</f>
        <v>205.235648027812</v>
      </c>
      <c r="E30" s="14" t="n">
        <f aca="false">E29*(1-$B$14)</f>
        <v>228.416940646781</v>
      </c>
      <c r="F30" s="14" t="n">
        <f aca="false">F29*(1-$B$14)</f>
        <v>249.545507656608</v>
      </c>
      <c r="G30" s="14" t="n">
        <f aca="false">G29*(1-$B$14)</f>
        <v>269.509148269137</v>
      </c>
      <c r="H30" s="14" t="n">
        <f aca="false">H29*(1-$B$14)</f>
        <v>287.701015777304</v>
      </c>
      <c r="I30" s="14" t="n">
        <f aca="false">I29*(1-$B$14)</f>
        <v>303.524571645056</v>
      </c>
      <c r="J30" s="14" t="n">
        <f aca="false">J29*(1-$B$14)</f>
        <v>316.42436593997</v>
      </c>
      <c r="K30" s="14" t="n">
        <f aca="false">K29*(1-$B$14)</f>
        <v>325.91709691817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150</v>
      </c>
      <c r="C31" s="14" t="n">
        <f aca="false">IF(ISNUMBER(C25),C25,(C27-B27)/$B$15)</f>
        <v>120</v>
      </c>
      <c r="D31" s="14" t="n">
        <f aca="false">IF(ISNUMBER(D25),D25,(D27-C27)/$B$15)</f>
        <v>90</v>
      </c>
      <c r="E31" s="14" t="n">
        <f aca="false">IF(ISNUMBER(E25),E25,(E27-D27)/$B$15)</f>
        <v>60</v>
      </c>
      <c r="F31" s="14" t="n">
        <f aca="false">IF(ISNUMBER(F25),F25,(F27-E27)/$B$15)</f>
        <v>36.3658640444531</v>
      </c>
      <c r="G31" s="14" t="n">
        <f aca="false">IF(ISNUMBER(G25),G25,(G27-F27)/$B$15)</f>
        <v>34.3608272160563</v>
      </c>
      <c r="H31" s="14" t="n">
        <f aca="false">IF(ISNUMBER(H25),H25,(H27-G27)/$B$15)</f>
        <v>31.3113038006312</v>
      </c>
      <c r="I31" s="14" t="n">
        <f aca="false">IF(ISNUMBER(I25),I25,(I27-H27)/$B$15)</f>
        <v>27.2350359169565</v>
      </c>
      <c r="J31" s="14" t="n">
        <f aca="false">IF(ISNUMBER(J25),J25,(J27-I27)/$B$15)</f>
        <v>22.2027440532097</v>
      </c>
      <c r="K31" s="14" t="n">
        <f aca="false">IF(ISNUMBER(K25),K25,(K27-J27)/$B$15)</f>
        <v>16.3386075356267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10.1889625</v>
      </c>
      <c r="C32" s="31" t="n">
        <f aca="false">C30-C31</f>
        <v>62.33479425</v>
      </c>
      <c r="D32" s="31" t="n">
        <f aca="false">D30-D31</f>
        <v>115.235648027812</v>
      </c>
      <c r="E32" s="31" t="n">
        <f aca="false">E30-E31</f>
        <v>168.416940646781</v>
      </c>
      <c r="F32" s="31" t="n">
        <f aca="false">F30-F31</f>
        <v>213.179643612155</v>
      </c>
      <c r="G32" s="31" t="n">
        <f aca="false">G30-G31</f>
        <v>235.148321053081</v>
      </c>
      <c r="H32" s="31" t="n">
        <f aca="false">H30-H31</f>
        <v>256.389711976673</v>
      </c>
      <c r="I32" s="31" t="n">
        <f aca="false">I30-I31</f>
        <v>276.289535728099</v>
      </c>
      <c r="J32" s="31" t="n">
        <f aca="false">J30-J31</f>
        <v>294.221621886761</v>
      </c>
      <c r="K32" s="31" t="n">
        <f aca="false">K30-K31</f>
        <v>309.578489382543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0.952916347234488</v>
      </c>
      <c r="C33" s="32" t="n">
        <f aca="false">1/(1+$B$18)^(C24-0.5)</f>
        <v>0.865295274422544</v>
      </c>
      <c r="D33" s="32" t="n">
        <f aca="false">1/(1+$B$18)^(D24-0.5)</f>
        <v>0.785730997386008</v>
      </c>
      <c r="E33" s="32" t="n">
        <f aca="false">1/(1+$B$18)^(E24-0.5)</f>
        <v>0.713482690247229</v>
      </c>
      <c r="F33" s="32" t="n">
        <f aca="false">1/(1+$B$18)^(F24-0.5)</f>
        <v>0.647877646390394</v>
      </c>
      <c r="G33" s="32" t="n">
        <f aca="false">1/(1+$B$18)^(G24-0.5)</f>
        <v>0.588305014865756</v>
      </c>
      <c r="H33" s="32" t="n">
        <f aca="false">1/(1+$B$18)^(H24-0.5)</f>
        <v>0.534210112734227</v>
      </c>
      <c r="I33" s="32" t="n">
        <f aca="false">1/(1+$B$18)^(I24-0.5)</f>
        <v>0.485089260394348</v>
      </c>
      <c r="J33" s="32" t="n">
        <f aca="false">1/(1+$B$18)^(J24-0.5)</f>
        <v>0.440485091803203</v>
      </c>
      <c r="K33" s="32" t="n">
        <f aca="false">1/(1+$B$18)^(K24-0.5)</f>
        <v>0.399982295924556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9.70922892760918</v>
      </c>
      <c r="C34" s="14" t="n">
        <f aca="false">C32*C33</f>
        <v>53.9380028966266</v>
      </c>
      <c r="D34" s="14" t="n">
        <f aca="false">D32*D33</f>
        <v>90.5442206593161</v>
      </c>
      <c r="E34" s="14" t="n">
        <f aca="false">E32*E33</f>
        <v>120.162571895873</v>
      </c>
      <c r="F34" s="14" t="n">
        <f aca="false">F32*F33</f>
        <v>138.114325761786</v>
      </c>
      <c r="G34" s="14" t="n">
        <f aca="false">G32*G33</f>
        <v>138.33893651279</v>
      </c>
      <c r="H34" s="14" t="n">
        <f aca="false">H32*H33</f>
        <v>136.965976938954</v>
      </c>
      <c r="I34" s="14" t="n">
        <f aca="false">I32*I33</f>
        <v>134.025086541041</v>
      </c>
      <c r="J34" s="14" t="n">
        <f aca="false">J32*J33</f>
        <v>129.600238127277</v>
      </c>
      <c r="K34" s="14" t="n">
        <f aca="false">K32*K33</f>
        <v>123.825914952085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1075.22450321336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335.694609825715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4145.45546460958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1658.10879438753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2733.33329760089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3001.93329760089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245.055779395991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490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0.09</v>
      </c>
    </row>
    <row r="9" customFormat="false" ht="15" hidden="false" customHeight="false" outlineLevel="0" collapsed="false">
      <c r="A9" s="7" t="s">
        <v>45</v>
      </c>
      <c r="B9" s="16" t="n">
        <v>0.07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0.31</v>
      </c>
    </row>
    <row r="12" customFormat="false" ht="15" hidden="false" customHeight="false" outlineLevel="0" collapsed="false">
      <c r="A12" s="7" t="s">
        <v>49</v>
      </c>
      <c r="B12" s="16" t="n">
        <v>0.3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0.17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0.111261471548447</v>
      </c>
    </row>
    <row r="19" customFormat="false" ht="15" hidden="false" customHeight="false" outlineLevel="0" collapsed="false">
      <c r="A19" s="7" t="s">
        <v>58</v>
      </c>
      <c r="B19" s="15" t="n">
        <v>268.6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12.25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180</v>
      </c>
      <c r="C25" s="15" t="n">
        <v>150</v>
      </c>
      <c r="D25" s="15" t="n">
        <v>110</v>
      </c>
      <c r="E25" s="15" t="n">
        <v>80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0.09</v>
      </c>
      <c r="C26" s="23" t="n">
        <f aca="false">$B$9</f>
        <v>0.07</v>
      </c>
      <c r="D26" s="23" t="n">
        <f aca="false">$B$9+($B$10-$B$9)*(D24-2)/8</f>
        <v>0.065</v>
      </c>
      <c r="E26" s="23" t="n">
        <f aca="false">$B$9+($B$10-$B$9)*(E24-2)/8</f>
        <v>0.06</v>
      </c>
      <c r="F26" s="23" t="n">
        <f aca="false">$B$9+($B$10-$B$9)*(F24-2)/8</f>
        <v>0.055</v>
      </c>
      <c r="G26" s="23" t="n">
        <f aca="false">$B$9+($B$10-$B$9)*(G24-2)/8</f>
        <v>0.05</v>
      </c>
      <c r="H26" s="23" t="n">
        <f aca="false">$B$9+($B$10-$B$9)*(H24-2)/8</f>
        <v>0.045</v>
      </c>
      <c r="I26" s="23" t="n">
        <f aca="false">$B$9+($B$10-$B$9)*(I24-2)/8</f>
        <v>0.04</v>
      </c>
      <c r="J26" s="23" t="n">
        <f aca="false">$B$9+($B$10-$B$9)*(J24-2)/8</f>
        <v>0.035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534.1</v>
      </c>
      <c r="C27" s="14" t="n">
        <f aca="false">B27*(1+C26)</f>
        <v>571.487</v>
      </c>
      <c r="D27" s="14" t="n">
        <f aca="false">C27*(1+D26)</f>
        <v>608.633655</v>
      </c>
      <c r="E27" s="14" t="n">
        <f aca="false">D27*(1+E26)</f>
        <v>645.1516743</v>
      </c>
      <c r="F27" s="14" t="n">
        <f aca="false">E27*(1+F26)</f>
        <v>680.6350163865</v>
      </c>
      <c r="G27" s="14" t="n">
        <f aca="false">F27*(1+G26)</f>
        <v>714.666767205825</v>
      </c>
      <c r="H27" s="14" t="n">
        <f aca="false">G27*(1+H26)</f>
        <v>746.826771730087</v>
      </c>
      <c r="I27" s="14" t="n">
        <f aca="false">H27*(1+I26)</f>
        <v>776.699842599291</v>
      </c>
      <c r="J27" s="14" t="n">
        <f aca="false">I27*(1+J26)</f>
        <v>803.884337090266</v>
      </c>
      <c r="K27" s="14" t="n">
        <f aca="false">J27*(1+K26)</f>
        <v>828.000867202974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0.3075</v>
      </c>
      <c r="C28" s="23" t="n">
        <f aca="false">$B$11+($B$12-$B$11)*MIN(1,C24/$B$13)</f>
        <v>0.305</v>
      </c>
      <c r="D28" s="23" t="n">
        <f aca="false">$B$11+($B$12-$B$11)*MIN(1,D24/$B$13)</f>
        <v>0.3025</v>
      </c>
      <c r="E28" s="23" t="n">
        <f aca="false">$B$11+($B$12-$B$11)*MIN(1,E24/$B$13)</f>
        <v>0.3</v>
      </c>
      <c r="F28" s="23" t="n">
        <f aca="false">$B$11+($B$12-$B$11)*MIN(1,F24/$B$13)</f>
        <v>0.3</v>
      </c>
      <c r="G28" s="23" t="n">
        <f aca="false">$B$11+($B$12-$B$11)*MIN(1,G24/$B$13)</f>
        <v>0.3</v>
      </c>
      <c r="H28" s="23" t="n">
        <f aca="false">$B$11+($B$12-$B$11)*MIN(1,H24/$B$13)</f>
        <v>0.3</v>
      </c>
      <c r="I28" s="23" t="n">
        <f aca="false">$B$11+($B$12-$B$11)*MIN(1,I24/$B$13)</f>
        <v>0.3</v>
      </c>
      <c r="J28" s="23" t="n">
        <f aca="false">$B$11+($B$12-$B$11)*MIN(1,J24/$B$13)</f>
        <v>0.3</v>
      </c>
      <c r="K28" s="23" t="n">
        <f aca="false">$B$11+($B$12-$B$11)*MIN(1,K24/$B$13)</f>
        <v>0.3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164.23575</v>
      </c>
      <c r="C29" s="14" t="n">
        <f aca="false">C27*C28</f>
        <v>174.303535</v>
      </c>
      <c r="D29" s="14" t="n">
        <f aca="false">D27*D28</f>
        <v>184.1116806375</v>
      </c>
      <c r="E29" s="14" t="n">
        <f aca="false">E27*E28</f>
        <v>193.54550229</v>
      </c>
      <c r="F29" s="14" t="n">
        <f aca="false">F27*F28</f>
        <v>204.19050491595</v>
      </c>
      <c r="G29" s="14" t="n">
        <f aca="false">G27*G28</f>
        <v>214.400030161748</v>
      </c>
      <c r="H29" s="14" t="n">
        <f aca="false">H27*H28</f>
        <v>224.048031519026</v>
      </c>
      <c r="I29" s="14" t="n">
        <f aca="false">I27*I28</f>
        <v>233.009952779787</v>
      </c>
      <c r="J29" s="14" t="n">
        <f aca="false">J27*J28</f>
        <v>241.16530112708</v>
      </c>
      <c r="K29" s="14" t="n">
        <f aca="false">K27*K28</f>
        <v>248.400260160892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136.3156725</v>
      </c>
      <c r="C30" s="14" t="n">
        <f aca="false">C29*(1-$B$14)</f>
        <v>144.67193405</v>
      </c>
      <c r="D30" s="14" t="n">
        <f aca="false">D29*(1-$B$14)</f>
        <v>152.812694929125</v>
      </c>
      <c r="E30" s="14" t="n">
        <f aca="false">E29*(1-$B$14)</f>
        <v>160.6427669007</v>
      </c>
      <c r="F30" s="14" t="n">
        <f aca="false">F29*(1-$B$14)</f>
        <v>169.478119080239</v>
      </c>
      <c r="G30" s="14" t="n">
        <f aca="false">G29*(1-$B$14)</f>
        <v>177.95202503425</v>
      </c>
      <c r="H30" s="14" t="n">
        <f aca="false">H29*(1-$B$14)</f>
        <v>185.959866160792</v>
      </c>
      <c r="I30" s="14" t="n">
        <f aca="false">I29*(1-$B$14)</f>
        <v>193.398260807223</v>
      </c>
      <c r="J30" s="14" t="n">
        <f aca="false">J29*(1-$B$14)</f>
        <v>200.167199935476</v>
      </c>
      <c r="K30" s="14" t="n">
        <f aca="false">K29*(1-$B$14)</f>
        <v>206.17221593354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180</v>
      </c>
      <c r="C31" s="14" t="n">
        <f aca="false">IF(ISNUMBER(C25),C25,(C27-B27)/$B$15)</f>
        <v>150</v>
      </c>
      <c r="D31" s="14" t="n">
        <f aca="false">IF(ISNUMBER(D25),D25,(D27-C27)/$B$15)</f>
        <v>110</v>
      </c>
      <c r="E31" s="14" t="n">
        <f aca="false">IF(ISNUMBER(E25),E25,(E27-D27)/$B$15)</f>
        <v>80</v>
      </c>
      <c r="F31" s="14" t="n">
        <f aca="false">IF(ISNUMBER(F25),F25,(F27-E27)/$B$15)</f>
        <v>17.74167104325</v>
      </c>
      <c r="G31" s="14" t="n">
        <f aca="false">IF(ISNUMBER(G25),G25,(G27-F27)/$B$15)</f>
        <v>17.0158754096625</v>
      </c>
      <c r="H31" s="14" t="n">
        <f aca="false">IF(ISNUMBER(H25),H25,(H27-G27)/$B$15)</f>
        <v>16.080002262131</v>
      </c>
      <c r="I31" s="14" t="n">
        <f aca="false">IF(ISNUMBER(I25),I25,(I27-H27)/$B$15)</f>
        <v>14.9365354346018</v>
      </c>
      <c r="J31" s="14" t="n">
        <f aca="false">IF(ISNUMBER(J25),J25,(J27-I27)/$B$15)</f>
        <v>13.5922472454876</v>
      </c>
      <c r="K31" s="14" t="n">
        <f aca="false">IF(ISNUMBER(K25),K25,(K27-J27)/$B$15)</f>
        <v>12.058265056354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-43.6843275</v>
      </c>
      <c r="C32" s="31" t="n">
        <f aca="false">C30-C31</f>
        <v>-5.32806595</v>
      </c>
      <c r="D32" s="31" t="n">
        <f aca="false">D30-D31</f>
        <v>42.812694929125</v>
      </c>
      <c r="E32" s="31" t="n">
        <f aca="false">E30-E31</f>
        <v>80.6427669007</v>
      </c>
      <c r="F32" s="31" t="n">
        <f aca="false">F30-F31</f>
        <v>151.736448036989</v>
      </c>
      <c r="G32" s="31" t="n">
        <f aca="false">G30-G31</f>
        <v>160.936149624588</v>
      </c>
      <c r="H32" s="31" t="n">
        <f aca="false">H30-H31</f>
        <v>169.879863898661</v>
      </c>
      <c r="I32" s="31" t="n">
        <f aca="false">I30-I31</f>
        <v>178.461725372622</v>
      </c>
      <c r="J32" s="31" t="n">
        <f aca="false">J30-J31</f>
        <v>186.574952689989</v>
      </c>
      <c r="K32" s="31" t="n">
        <f aca="false">K30-K31</f>
        <v>194.113950877186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0.948619114568619</v>
      </c>
      <c r="C33" s="32" t="n">
        <f aca="false">1/(1+$B$18)^(C24-0.5)</f>
        <v>0.853641684568439</v>
      </c>
      <c r="D33" s="32" t="n">
        <f aca="false">1/(1+$B$18)^(D24-0.5)</f>
        <v>0.768173563489935</v>
      </c>
      <c r="E33" s="32" t="n">
        <f aca="false">1/(1+$B$18)^(E24-0.5)</f>
        <v>0.691262662440327</v>
      </c>
      <c r="F33" s="32" t="n">
        <f aca="false">1/(1+$B$18)^(F24-0.5)</f>
        <v>0.622052217357191</v>
      </c>
      <c r="G33" s="32" t="n">
        <f aca="false">1/(1+$B$18)^(G24-0.5)</f>
        <v>0.559771244917198</v>
      </c>
      <c r="H33" s="32" t="n">
        <f aca="false">1/(1+$B$18)^(H24-0.5)</f>
        <v>0.503725954016209</v>
      </c>
      <c r="I33" s="32" t="n">
        <f aca="false">1/(1+$B$18)^(I24-0.5)</f>
        <v>0.453292017147243</v>
      </c>
      <c r="J33" s="32" t="n">
        <f aca="false">1/(1+$B$18)^(J24-0.5)</f>
        <v>0.407907615581795</v>
      </c>
      <c r="K33" s="32" t="n">
        <f aca="false">1/(1+$B$18)^(K24-0.5)</f>
        <v>0.367067180879951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-41.4397880735756</v>
      </c>
      <c r="C34" s="14" t="n">
        <f aca="false">C32*C33</f>
        <v>-4.54825919304974</v>
      </c>
      <c r="D34" s="14" t="n">
        <f aca="false">D32*D33</f>
        <v>32.8875804263134</v>
      </c>
      <c r="E34" s="14" t="n">
        <f aca="false">E32*E33</f>
        <v>55.7453337543326</v>
      </c>
      <c r="F34" s="14" t="n">
        <f aca="false">F32*F33</f>
        <v>94.387993955313</v>
      </c>
      <c r="G34" s="14" t="n">
        <f aca="false">G32*G33</f>
        <v>90.087428827536</v>
      </c>
      <c r="H34" s="14" t="n">
        <f aca="false">H32*H33</f>
        <v>85.5728965104967</v>
      </c>
      <c r="I34" s="14" t="n">
        <f aca="false">I32*I33</f>
        <v>80.895275477733</v>
      </c>
      <c r="J34" s="14" t="n">
        <f aca="false">J32*J33</f>
        <v>76.1053440790594</v>
      </c>
      <c r="K34" s="14" t="n">
        <f aca="false">K32*K33</f>
        <v>71.2528607179582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540.946666482117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212.357382411547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2299.66911700275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844.133059734887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1385.079726217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1653.679726217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134.994263364653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490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0.19</v>
      </c>
    </row>
    <row r="9" customFormat="false" ht="15" hidden="false" customHeight="false" outlineLevel="0" collapsed="false">
      <c r="A9" s="7" t="s">
        <v>45</v>
      </c>
      <c r="B9" s="16" t="n">
        <v>0.17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0.36</v>
      </c>
    </row>
    <row r="12" customFormat="false" ht="15" hidden="false" customHeight="false" outlineLevel="0" collapsed="false">
      <c r="A12" s="7" t="s">
        <v>49</v>
      </c>
      <c r="B12" s="16" t="n">
        <v>0.38</v>
      </c>
    </row>
    <row r="13" customFormat="false" ht="15" hidden="false" customHeight="false" outlineLevel="0" collapsed="false">
      <c r="A13" s="7" t="s">
        <v>50</v>
      </c>
      <c r="B13" s="27" t="n">
        <v>4</v>
      </c>
    </row>
    <row r="14" customFormat="false" ht="15" hidden="false" customHeight="false" outlineLevel="0" collapsed="false">
      <c r="A14" s="7" t="s">
        <v>51</v>
      </c>
      <c r="B14" s="16" t="n">
        <v>0.17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0.0912614715484469</v>
      </c>
    </row>
    <row r="19" customFormat="false" ht="15" hidden="false" customHeight="false" outlineLevel="0" collapsed="false">
      <c r="A19" s="7" t="s">
        <v>58</v>
      </c>
      <c r="B19" s="15" t="n">
        <v>268.6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12.25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130</v>
      </c>
      <c r="C25" s="15" t="n">
        <v>100</v>
      </c>
      <c r="D25" s="15" t="n">
        <v>70</v>
      </c>
      <c r="E25" s="15" t="n">
        <v>40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0.19</v>
      </c>
      <c r="C26" s="23" t="n">
        <f aca="false">$B$9</f>
        <v>0.17</v>
      </c>
      <c r="D26" s="23" t="n">
        <f aca="false">$B$9+($B$10-$B$9)*(D24-2)/8</f>
        <v>0.1525</v>
      </c>
      <c r="E26" s="23" t="n">
        <f aca="false">$B$9+($B$10-$B$9)*(E24-2)/8</f>
        <v>0.135</v>
      </c>
      <c r="F26" s="23" t="n">
        <f aca="false">$B$9+($B$10-$B$9)*(F24-2)/8</f>
        <v>0.1175</v>
      </c>
      <c r="G26" s="23" t="n">
        <f aca="false">$B$9+($B$10-$B$9)*(G24-2)/8</f>
        <v>0.1</v>
      </c>
      <c r="H26" s="23" t="n">
        <f aca="false">$B$9+($B$10-$B$9)*(H24-2)/8</f>
        <v>0.0825</v>
      </c>
      <c r="I26" s="23" t="n">
        <f aca="false">$B$9+($B$10-$B$9)*(I24-2)/8</f>
        <v>0.065</v>
      </c>
      <c r="J26" s="23" t="n">
        <f aca="false">$B$9+($B$10-$B$9)*(J24-2)/8</f>
        <v>0.0475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583.1</v>
      </c>
      <c r="C27" s="14" t="n">
        <f aca="false">B27*(1+C26)</f>
        <v>682.227</v>
      </c>
      <c r="D27" s="14" t="n">
        <f aca="false">C27*(1+D26)</f>
        <v>786.2666175</v>
      </c>
      <c r="E27" s="14" t="n">
        <f aca="false">D27*(1+E26)</f>
        <v>892.4126108625</v>
      </c>
      <c r="F27" s="14" t="n">
        <f aca="false">E27*(1+F26)</f>
        <v>997.271092638844</v>
      </c>
      <c r="G27" s="14" t="n">
        <f aca="false">F27*(1+G26)</f>
        <v>1096.99820190273</v>
      </c>
      <c r="H27" s="14" t="n">
        <f aca="false">G27*(1+H26)</f>
        <v>1187.5005535597</v>
      </c>
      <c r="I27" s="14" t="n">
        <f aca="false">H27*(1+I26)</f>
        <v>1264.68808954108</v>
      </c>
      <c r="J27" s="14" t="n">
        <f aca="false">I27*(1+J26)</f>
        <v>1324.76077379429</v>
      </c>
      <c r="K27" s="14" t="n">
        <f aca="false">J27*(1+K26)</f>
        <v>1364.50359700811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0.365</v>
      </c>
      <c r="C28" s="23" t="n">
        <f aca="false">$B$11+($B$12-$B$11)*MIN(1,C24/$B$13)</f>
        <v>0.37</v>
      </c>
      <c r="D28" s="23" t="n">
        <f aca="false">$B$11+($B$12-$B$11)*MIN(1,D24/$B$13)</f>
        <v>0.375</v>
      </c>
      <c r="E28" s="23" t="n">
        <f aca="false">$B$11+($B$12-$B$11)*MIN(1,E24/$B$13)</f>
        <v>0.38</v>
      </c>
      <c r="F28" s="23" t="n">
        <f aca="false">$B$11+($B$12-$B$11)*MIN(1,F24/$B$13)</f>
        <v>0.38</v>
      </c>
      <c r="G28" s="23" t="n">
        <f aca="false">$B$11+($B$12-$B$11)*MIN(1,G24/$B$13)</f>
        <v>0.38</v>
      </c>
      <c r="H28" s="23" t="n">
        <f aca="false">$B$11+($B$12-$B$11)*MIN(1,H24/$B$13)</f>
        <v>0.38</v>
      </c>
      <c r="I28" s="23" t="n">
        <f aca="false">$B$11+($B$12-$B$11)*MIN(1,I24/$B$13)</f>
        <v>0.38</v>
      </c>
      <c r="J28" s="23" t="n">
        <f aca="false">$B$11+($B$12-$B$11)*MIN(1,J24/$B$13)</f>
        <v>0.38</v>
      </c>
      <c r="K28" s="23" t="n">
        <f aca="false">$B$11+($B$12-$B$11)*MIN(1,K24/$B$13)</f>
        <v>0.38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212.8315</v>
      </c>
      <c r="C29" s="14" t="n">
        <f aca="false">C27*C28</f>
        <v>252.42399</v>
      </c>
      <c r="D29" s="14" t="n">
        <f aca="false">D27*D28</f>
        <v>294.8499815625</v>
      </c>
      <c r="E29" s="14" t="n">
        <f aca="false">E27*E28</f>
        <v>339.11679212775</v>
      </c>
      <c r="F29" s="14" t="n">
        <f aca="false">F27*F28</f>
        <v>378.963015202761</v>
      </c>
      <c r="G29" s="14" t="n">
        <f aca="false">G27*G28</f>
        <v>416.859316723037</v>
      </c>
      <c r="H29" s="14" t="n">
        <f aca="false">H27*H28</f>
        <v>451.250210352687</v>
      </c>
      <c r="I29" s="14" t="n">
        <f aca="false">I27*I28</f>
        <v>480.581474025612</v>
      </c>
      <c r="J29" s="14" t="n">
        <f aca="false">J27*J28</f>
        <v>503.409094041829</v>
      </c>
      <c r="K29" s="14" t="n">
        <f aca="false">K27*K28</f>
        <v>518.511366863084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176.650145</v>
      </c>
      <c r="C30" s="14" t="n">
        <f aca="false">C29*(1-$B$14)</f>
        <v>209.5119117</v>
      </c>
      <c r="D30" s="14" t="n">
        <f aca="false">D29*(1-$B$14)</f>
        <v>244.725484696875</v>
      </c>
      <c r="E30" s="14" t="n">
        <f aca="false">E29*(1-$B$14)</f>
        <v>281.466937466033</v>
      </c>
      <c r="F30" s="14" t="n">
        <f aca="false">F29*(1-$B$14)</f>
        <v>314.539302618291</v>
      </c>
      <c r="G30" s="14" t="n">
        <f aca="false">G29*(1-$B$14)</f>
        <v>345.99323288012</v>
      </c>
      <c r="H30" s="14" t="n">
        <f aca="false">H29*(1-$B$14)</f>
        <v>374.53767459273</v>
      </c>
      <c r="I30" s="14" t="n">
        <f aca="false">I29*(1-$B$14)</f>
        <v>398.882623441258</v>
      </c>
      <c r="J30" s="14" t="n">
        <f aca="false">J29*(1-$B$14)</f>
        <v>417.829548054718</v>
      </c>
      <c r="K30" s="14" t="n">
        <f aca="false">K29*(1-$B$14)</f>
        <v>430.364434496359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130</v>
      </c>
      <c r="C31" s="14" t="n">
        <f aca="false">IF(ISNUMBER(C25),C25,(C27-B27)/$B$15)</f>
        <v>100</v>
      </c>
      <c r="D31" s="14" t="n">
        <f aca="false">IF(ISNUMBER(D25),D25,(D27-C27)/$B$15)</f>
        <v>70</v>
      </c>
      <c r="E31" s="14" t="n">
        <f aca="false">IF(ISNUMBER(E25),E25,(E27-D27)/$B$15)</f>
        <v>40</v>
      </c>
      <c r="F31" s="14" t="n">
        <f aca="false">IF(ISNUMBER(F25),F25,(F27-E27)/$B$15)</f>
        <v>52.4292408881719</v>
      </c>
      <c r="G31" s="14" t="n">
        <f aca="false">IF(ISNUMBER(G25),G25,(G27-F27)/$B$15)</f>
        <v>49.8635546319422</v>
      </c>
      <c r="H31" s="14" t="n">
        <f aca="false">IF(ISNUMBER(H25),H25,(H27-G27)/$B$15)</f>
        <v>45.2511758284876</v>
      </c>
      <c r="I31" s="14" t="n">
        <f aca="false">IF(ISNUMBER(I25),I25,(I27-H27)/$B$15)</f>
        <v>38.5937679906904</v>
      </c>
      <c r="J31" s="14" t="n">
        <f aca="false">IF(ISNUMBER(J25),J25,(J27-I27)/$B$15)</f>
        <v>30.0363421266009</v>
      </c>
      <c r="K31" s="14" t="n">
        <f aca="false">IF(ISNUMBER(K25),K25,(K27-J27)/$B$15)</f>
        <v>19.8714116069143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46.650145</v>
      </c>
      <c r="C32" s="31" t="n">
        <f aca="false">C30-C31</f>
        <v>109.5119117</v>
      </c>
      <c r="D32" s="31" t="n">
        <f aca="false">D30-D31</f>
        <v>174.725484696875</v>
      </c>
      <c r="E32" s="31" t="n">
        <f aca="false">E30-E31</f>
        <v>241.466937466033</v>
      </c>
      <c r="F32" s="31" t="n">
        <f aca="false">F30-F31</f>
        <v>262.110061730119</v>
      </c>
      <c r="G32" s="31" t="n">
        <f aca="false">G30-G31</f>
        <v>296.129678248178</v>
      </c>
      <c r="H32" s="31" t="n">
        <f aca="false">H30-H31</f>
        <v>329.286498764243</v>
      </c>
      <c r="I32" s="31" t="n">
        <f aca="false">I30-I31</f>
        <v>360.288855450568</v>
      </c>
      <c r="J32" s="31" t="n">
        <f aca="false">J30-J31</f>
        <v>387.793205928117</v>
      </c>
      <c r="K32" s="31" t="n">
        <f aca="false">K30-K31</f>
        <v>410.493022889445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0.957272513268484</v>
      </c>
      <c r="C33" s="32" t="n">
        <f aca="false">1/(1+$B$18)^(C24-0.5)</f>
        <v>0.877216449243975</v>
      </c>
      <c r="D33" s="32" t="n">
        <f aca="false">1/(1+$B$18)^(D24-0.5)</f>
        <v>0.803855420643824</v>
      </c>
      <c r="E33" s="32" t="n">
        <f aca="false">1/(1+$B$18)^(E24-0.5)</f>
        <v>0.736629526105409</v>
      </c>
      <c r="F33" s="32" t="n">
        <f aca="false">1/(1+$B$18)^(F24-0.5)</f>
        <v>0.675025688444922</v>
      </c>
      <c r="G33" s="32" t="n">
        <f aca="false">1/(1+$B$18)^(G24-0.5)</f>
        <v>0.618573738782415</v>
      </c>
      <c r="H33" s="32" t="n">
        <f aca="false">1/(1+$B$18)^(H24-0.5)</f>
        <v>0.566842828148866</v>
      </c>
      <c r="I33" s="32" t="n">
        <f aca="false">1/(1+$B$18)^(I24-0.5)</f>
        <v>0.519438139188167</v>
      </c>
      <c r="J33" s="32" t="n">
        <f aca="false">1/(1+$B$18)^(J24-0.5)</f>
        <v>0.475997872857281</v>
      </c>
      <c r="K33" s="32" t="n">
        <f aca="false">1/(1+$B$18)^(K24-0.5)</f>
        <v>0.436190487126667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44.6569015484892</v>
      </c>
      <c r="C34" s="14" t="n">
        <f aca="false">C32*C33</f>
        <v>96.0656503313937</v>
      </c>
      <c r="D34" s="14" t="n">
        <f aca="false">D32*D33</f>
        <v>140.454027998202</v>
      </c>
      <c r="E34" s="14" t="n">
        <f aca="false">E32*E33</f>
        <v>177.871675715728</v>
      </c>
      <c r="F34" s="14" t="n">
        <f aca="false">F32*F33</f>
        <v>176.931024867715</v>
      </c>
      <c r="G34" s="14" t="n">
        <f aca="false">G32*G33</f>
        <v>183.178042238409</v>
      </c>
      <c r="H34" s="14" t="n">
        <f aca="false">H32*H33</f>
        <v>186.653690230761</v>
      </c>
      <c r="I34" s="14" t="n">
        <f aca="false">I32*I33</f>
        <v>187.147772645477</v>
      </c>
      <c r="J34" s="14" t="n">
        <f aca="false">J32*J33</f>
        <v>184.588741130289</v>
      </c>
      <c r="K34" s="14" t="n">
        <f aca="false">K32*K33</f>
        <v>179.053151616245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1556.60067832271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443.27536753125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6367.49842221819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2777.44223856564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4334.04291688835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4602.64291688835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375.725952399049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2026-10-23T22:24:28Z</dcterms:created>
  <dc:creator>LDB Finance</dc:creator>
  <dc:description/>
  <dc:language>en-US</dc:language>
  <cp:lastModifiedBy/>
  <dcterms:modified xsi:type="dcterms:W3CDTF">2026-10-23T22:24:30Z</dcterms:modified>
  <cp:revision>0</cp:revision>
  <dc:subject/>
  <dc:title>Alphabet (GOOGL)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